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-HOMEDIR\HD\SCHWEITZER\Desktop\"/>
    </mc:Choice>
  </mc:AlternateContent>
  <xr:revisionPtr revIDLastSave="0" documentId="8_{C0156FE5-B2BB-4949-8E05-892D39F69B30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Plan de comptes" sheetId="6" r:id="rId1"/>
    <sheet name="Notes" sheetId="13" r:id="rId2"/>
    <sheet name="Fichier de contrôle TCT " sheetId="5" r:id="rId3"/>
    <sheet name="Ventilations" sheetId="7" r:id="rId4"/>
    <sheet name="Détail ressources sans reçu  " sheetId="10" r:id="rId5"/>
    <sheet name="Détail prest. services candidat" sheetId="15" r:id="rId6"/>
    <sheet name="Détail produits activités annex" sheetId="9" r:id="rId7"/>
    <sheet name="Détail rembrsts prêts candidats" sheetId="16" r:id="rId8"/>
    <sheet name="Détail encaissmts à régulariser" sheetId="14" r:id="rId9"/>
    <sheet name="Détail autres encaissements " sheetId="11" r:id="rId10"/>
    <sheet name="Détail Débours Cpgnes élect" sheetId="12" r:id="rId11"/>
    <sheet name="Détail autres dépenses" sheetId="8" r:id="rId12"/>
    <sheet name="Détail des frais spécifiques  " sheetId="17" r:id="rId13"/>
  </sheets>
  <definedNames>
    <definedName name="_xlnm.Print_Area" localSheetId="3">Ventilations!$A$1:$N$53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12" l="1"/>
  <c r="G167" i="5" l="1"/>
  <c r="G168" i="5"/>
  <c r="G169" i="5"/>
  <c r="G170" i="5"/>
  <c r="G171" i="5"/>
  <c r="G172" i="5"/>
  <c r="G173" i="5"/>
  <c r="G146" i="5"/>
  <c r="G147" i="5"/>
  <c r="G148" i="5"/>
  <c r="G149" i="5"/>
  <c r="G150" i="5"/>
  <c r="G151" i="5"/>
  <c r="G152" i="5"/>
  <c r="G153" i="5"/>
  <c r="F47" i="7" l="1"/>
  <c r="F46" i="7"/>
  <c r="F42" i="7"/>
  <c r="F43" i="7"/>
  <c r="F44" i="7"/>
  <c r="F41" i="7"/>
  <c r="F37" i="7"/>
  <c r="F33" i="7"/>
  <c r="F34" i="7"/>
  <c r="F32" i="7"/>
  <c r="F27" i="7"/>
  <c r="F28" i="7"/>
  <c r="F26" i="7"/>
  <c r="F24" i="7"/>
  <c r="F22" i="7"/>
  <c r="F21" i="7"/>
  <c r="F16" i="7"/>
  <c r="F14" i="7"/>
  <c r="F10" i="7"/>
  <c r="F9" i="7"/>
  <c r="F7" i="7"/>
  <c r="F39" i="7"/>
  <c r="F30" i="7"/>
  <c r="F19" i="7"/>
  <c r="F18" i="7"/>
  <c r="F13" i="7"/>
  <c r="C27" i="16" l="1"/>
  <c r="D343" i="5"/>
  <c r="F343" i="5"/>
  <c r="G211" i="5"/>
  <c r="G212" i="5"/>
  <c r="G213" i="5"/>
  <c r="G214" i="5"/>
  <c r="G215" i="5"/>
  <c r="G216" i="5"/>
  <c r="G217" i="5"/>
  <c r="G218" i="5"/>
  <c r="G219" i="5"/>
  <c r="G220" i="5"/>
  <c r="G221" i="5"/>
  <c r="G116" i="5"/>
  <c r="G117" i="5"/>
  <c r="G118" i="5"/>
  <c r="G119" i="5"/>
  <c r="G120" i="5"/>
  <c r="G121" i="5"/>
  <c r="G122" i="5"/>
  <c r="G193" i="5"/>
  <c r="G97" i="5" l="1"/>
  <c r="G98" i="5"/>
  <c r="G99" i="5"/>
  <c r="G100" i="5"/>
  <c r="G101" i="5"/>
  <c r="G102" i="5"/>
  <c r="G103" i="5"/>
  <c r="C22" i="17" l="1"/>
  <c r="D77" i="5"/>
  <c r="E77" i="5"/>
  <c r="F77" i="5"/>
  <c r="G77" i="5"/>
  <c r="H77" i="5"/>
  <c r="C77" i="5"/>
  <c r="D42" i="5"/>
  <c r="E42" i="5"/>
  <c r="F42" i="5"/>
  <c r="G42" i="5"/>
  <c r="H42" i="5"/>
  <c r="C42" i="5"/>
  <c r="C37" i="5"/>
  <c r="I25" i="5"/>
  <c r="I60" i="5" s="1"/>
  <c r="C282" i="5" s="1"/>
  <c r="D14" i="10"/>
  <c r="F353" i="5"/>
  <c r="F105" i="5"/>
  <c r="E105" i="5"/>
  <c r="D105" i="5"/>
  <c r="C105" i="5"/>
  <c r="C26" i="16"/>
  <c r="C26" i="15"/>
  <c r="D78" i="5"/>
  <c r="E78" i="5"/>
  <c r="F78" i="5"/>
  <c r="G78" i="5"/>
  <c r="H78" i="5"/>
  <c r="C78" i="5"/>
  <c r="D72" i="5"/>
  <c r="E72" i="5"/>
  <c r="F72" i="5"/>
  <c r="G72" i="5"/>
  <c r="H72" i="5"/>
  <c r="C72" i="5"/>
  <c r="I34" i="5"/>
  <c r="I69" i="5" s="1"/>
  <c r="D327" i="5" s="1"/>
  <c r="I35" i="5"/>
  <c r="I70" i="5" s="1"/>
  <c r="E328" i="5" s="1"/>
  <c r="I36" i="5"/>
  <c r="I71" i="5" s="1"/>
  <c r="F329" i="5" s="1"/>
  <c r="D43" i="5"/>
  <c r="E43" i="5"/>
  <c r="F43" i="5"/>
  <c r="G43" i="5"/>
  <c r="H43" i="5"/>
  <c r="C43" i="5"/>
  <c r="D37" i="5"/>
  <c r="E37" i="5"/>
  <c r="F37" i="5"/>
  <c r="G37" i="5"/>
  <c r="H37" i="5"/>
  <c r="C365" i="5" l="1"/>
  <c r="C367" i="5"/>
  <c r="C23" i="17" s="1"/>
  <c r="C24" i="17" s="1"/>
  <c r="M14" i="7"/>
  <c r="C26" i="14"/>
  <c r="F354" i="5"/>
  <c r="E354" i="5"/>
  <c r="D354" i="5"/>
  <c r="M42" i="7"/>
  <c r="M43" i="7"/>
  <c r="M44" i="7"/>
  <c r="D367" i="5" l="1"/>
  <c r="G367" i="5" s="1"/>
  <c r="C18" i="8"/>
  <c r="C26" i="11"/>
  <c r="C18" i="9"/>
  <c r="D67" i="10"/>
  <c r="D53" i="10"/>
  <c r="D30" i="10"/>
  <c r="I80" i="5" l="1"/>
  <c r="I19" i="5" l="1"/>
  <c r="D15" i="10" l="1"/>
  <c r="D16" i="10" s="1"/>
  <c r="C297" i="5"/>
  <c r="I54" i="5"/>
  <c r="L48" i="7" l="1"/>
  <c r="K48" i="7"/>
  <c r="J48" i="7"/>
  <c r="I48" i="7"/>
  <c r="H48" i="7"/>
  <c r="E344" i="5" l="1"/>
  <c r="E345" i="5"/>
  <c r="E346" i="5"/>
  <c r="E347" i="5"/>
  <c r="E348" i="5"/>
  <c r="E349" i="5"/>
  <c r="E350" i="5"/>
  <c r="E351" i="5"/>
  <c r="E352" i="5"/>
  <c r="E353" i="5"/>
  <c r="E355" i="5"/>
  <c r="E356" i="5"/>
  <c r="F344" i="5"/>
  <c r="F345" i="5"/>
  <c r="F346" i="5"/>
  <c r="F347" i="5"/>
  <c r="F348" i="5"/>
  <c r="F349" i="5"/>
  <c r="F351" i="5"/>
  <c r="F352" i="5"/>
  <c r="F355" i="5"/>
  <c r="F356" i="5"/>
  <c r="D344" i="5"/>
  <c r="D345" i="5"/>
  <c r="D346" i="5"/>
  <c r="D347" i="5"/>
  <c r="D348" i="5"/>
  <c r="D349" i="5"/>
  <c r="D351" i="5"/>
  <c r="D352" i="5"/>
  <c r="D353" i="5"/>
  <c r="D355" i="5"/>
  <c r="D356" i="5"/>
  <c r="C294" i="5"/>
  <c r="I20" i="5"/>
  <c r="I21" i="5"/>
  <c r="I23" i="5"/>
  <c r="I58" i="5" s="1"/>
  <c r="M13" i="7"/>
  <c r="C302" i="5"/>
  <c r="C389" i="5" s="1"/>
  <c r="M27" i="7"/>
  <c r="M28" i="7"/>
  <c r="M30" i="7"/>
  <c r="M33" i="7"/>
  <c r="M34" i="7"/>
  <c r="C307" i="5"/>
  <c r="C394" i="5" s="1"/>
  <c r="M39" i="7"/>
  <c r="M7" i="7"/>
  <c r="C384" i="5"/>
  <c r="D384" i="5" s="1"/>
  <c r="F339" i="5"/>
  <c r="F338" i="5"/>
  <c r="F337" i="5"/>
  <c r="E339" i="5"/>
  <c r="E338" i="5"/>
  <c r="E337" i="5"/>
  <c r="D339" i="5"/>
  <c r="D338" i="5"/>
  <c r="D337" i="5"/>
  <c r="F253" i="5"/>
  <c r="F262" i="5"/>
  <c r="F273" i="5"/>
  <c r="F200" i="5"/>
  <c r="F209" i="5"/>
  <c r="F228" i="5"/>
  <c r="F164" i="5"/>
  <c r="F177" i="5"/>
  <c r="F156" i="5"/>
  <c r="G263" i="5"/>
  <c r="G264" i="5"/>
  <c r="G265" i="5"/>
  <c r="G266" i="5"/>
  <c r="G267" i="5"/>
  <c r="G268" i="5"/>
  <c r="G269" i="5"/>
  <c r="G270" i="5"/>
  <c r="G271" i="5"/>
  <c r="G272" i="5"/>
  <c r="G254" i="5"/>
  <c r="G255" i="5"/>
  <c r="G256" i="5"/>
  <c r="G257" i="5"/>
  <c r="G258" i="5"/>
  <c r="G259" i="5"/>
  <c r="G260" i="5"/>
  <c r="G261" i="5"/>
  <c r="G243" i="5"/>
  <c r="G244" i="5"/>
  <c r="G245" i="5"/>
  <c r="G246" i="5"/>
  <c r="G247" i="5"/>
  <c r="G248" i="5"/>
  <c r="G249" i="5"/>
  <c r="G250" i="5"/>
  <c r="G251" i="5"/>
  <c r="G252" i="5"/>
  <c r="G210" i="5"/>
  <c r="G222" i="5"/>
  <c r="G223" i="5"/>
  <c r="G224" i="5"/>
  <c r="G225" i="5"/>
  <c r="G226" i="5"/>
  <c r="G227" i="5"/>
  <c r="G201" i="5"/>
  <c r="G202" i="5"/>
  <c r="G203" i="5"/>
  <c r="G204" i="5"/>
  <c r="G205" i="5"/>
  <c r="G206" i="5"/>
  <c r="G207" i="5"/>
  <c r="G208" i="5"/>
  <c r="G192" i="5"/>
  <c r="G194" i="5"/>
  <c r="G195" i="5"/>
  <c r="G196" i="5"/>
  <c r="G197" i="5"/>
  <c r="G198" i="5"/>
  <c r="G199" i="5"/>
  <c r="G165" i="5"/>
  <c r="G166" i="5"/>
  <c r="G174" i="5"/>
  <c r="G175" i="5"/>
  <c r="G176" i="5"/>
  <c r="G157" i="5"/>
  <c r="G158" i="5"/>
  <c r="G159" i="5"/>
  <c r="G160" i="5"/>
  <c r="G161" i="5"/>
  <c r="G162" i="5"/>
  <c r="G163" i="5"/>
  <c r="G144" i="5"/>
  <c r="G145" i="5"/>
  <c r="G154" i="5"/>
  <c r="G155" i="5"/>
  <c r="G95" i="5"/>
  <c r="G96" i="5"/>
  <c r="G104" i="5"/>
  <c r="G106" i="5"/>
  <c r="G107" i="5"/>
  <c r="G108" i="5"/>
  <c r="G109" i="5"/>
  <c r="G110" i="5"/>
  <c r="G111" i="5"/>
  <c r="G112" i="5"/>
  <c r="G114" i="5"/>
  <c r="G115" i="5"/>
  <c r="G123" i="5"/>
  <c r="G124" i="5"/>
  <c r="G125" i="5"/>
  <c r="G126" i="5"/>
  <c r="G127" i="5"/>
  <c r="G128" i="5"/>
  <c r="F113" i="5"/>
  <c r="F129" i="5"/>
  <c r="C200" i="5"/>
  <c r="D200" i="5"/>
  <c r="E200" i="5"/>
  <c r="C76" i="5"/>
  <c r="D76" i="5"/>
  <c r="E76" i="5"/>
  <c r="F76" i="5"/>
  <c r="G76" i="5"/>
  <c r="H76" i="5"/>
  <c r="E383" i="5"/>
  <c r="I27" i="5"/>
  <c r="I62" i="5" s="1"/>
  <c r="F320" i="5" s="1"/>
  <c r="I30" i="5"/>
  <c r="I65" i="5" s="1"/>
  <c r="F323" i="5" s="1"/>
  <c r="C363" i="5"/>
  <c r="I26" i="5"/>
  <c r="I28" i="5"/>
  <c r="I63" i="5" s="1"/>
  <c r="D321" i="5" s="1"/>
  <c r="I29" i="5"/>
  <c r="I64" i="5" s="1"/>
  <c r="E322" i="5" s="1"/>
  <c r="I31" i="5"/>
  <c r="I66" i="5" s="1"/>
  <c r="D324" i="5" s="1"/>
  <c r="I32" i="5"/>
  <c r="I67" i="5" s="1"/>
  <c r="E325" i="5" s="1"/>
  <c r="I33" i="5"/>
  <c r="I68" i="5" s="1"/>
  <c r="F326" i="5" s="1"/>
  <c r="I38" i="5"/>
  <c r="I73" i="5" s="1"/>
  <c r="I39" i="5"/>
  <c r="I74" i="5" s="1"/>
  <c r="C368" i="5" s="1"/>
  <c r="I40" i="5"/>
  <c r="I75" i="5" s="1"/>
  <c r="C369" i="5" s="1"/>
  <c r="E253" i="5"/>
  <c r="E262" i="5"/>
  <c r="D253" i="5"/>
  <c r="D262" i="5"/>
  <c r="C253" i="5"/>
  <c r="C262" i="5"/>
  <c r="E273" i="5"/>
  <c r="D273" i="5"/>
  <c r="C273" i="5"/>
  <c r="E209" i="5"/>
  <c r="D209" i="5"/>
  <c r="C209" i="5"/>
  <c r="E228" i="5"/>
  <c r="D228" i="5"/>
  <c r="C228" i="5"/>
  <c r="E164" i="5"/>
  <c r="E156" i="5"/>
  <c r="D164" i="5"/>
  <c r="D156" i="5"/>
  <c r="C164" i="5"/>
  <c r="C156" i="5"/>
  <c r="E177" i="5"/>
  <c r="D177" i="5"/>
  <c r="C177" i="5"/>
  <c r="E113" i="5"/>
  <c r="D113" i="5"/>
  <c r="C113" i="5"/>
  <c r="E129" i="5"/>
  <c r="D129" i="5"/>
  <c r="C129" i="5"/>
  <c r="H41" i="5"/>
  <c r="G41" i="5"/>
  <c r="F41" i="5"/>
  <c r="E41" i="5"/>
  <c r="D41" i="5"/>
  <c r="C41" i="5"/>
  <c r="D357" i="5" l="1"/>
  <c r="D369" i="5"/>
  <c r="G369" i="5" s="1"/>
  <c r="I43" i="5"/>
  <c r="G105" i="5"/>
  <c r="C27" i="14"/>
  <c r="C28" i="14" s="1"/>
  <c r="C28" i="16"/>
  <c r="M21" i="7"/>
  <c r="C27" i="15"/>
  <c r="C28" i="15" s="1"/>
  <c r="I61" i="5"/>
  <c r="M41" i="7"/>
  <c r="C309" i="5"/>
  <c r="C396" i="5" s="1"/>
  <c r="D396" i="5" s="1"/>
  <c r="G396" i="5" s="1"/>
  <c r="C304" i="5"/>
  <c r="C391" i="5" s="1"/>
  <c r="C295" i="5"/>
  <c r="C382" i="5" s="1"/>
  <c r="G382" i="5" s="1"/>
  <c r="M10" i="7"/>
  <c r="C293" i="5"/>
  <c r="C380" i="5" s="1"/>
  <c r="G380" i="5" s="1"/>
  <c r="C310" i="5"/>
  <c r="C397" i="5" s="1"/>
  <c r="D397" i="5" s="1"/>
  <c r="G397" i="5" s="1"/>
  <c r="C27" i="11"/>
  <c r="C28" i="11" s="1"/>
  <c r="M37" i="7"/>
  <c r="M24" i="7"/>
  <c r="C301" i="5"/>
  <c r="C388" i="5" s="1"/>
  <c r="D388" i="5" s="1"/>
  <c r="G388" i="5" s="1"/>
  <c r="M19" i="7"/>
  <c r="D68" i="10"/>
  <c r="D69" i="10" s="1"/>
  <c r="C299" i="5"/>
  <c r="C386" i="5" s="1"/>
  <c r="D386" i="5" s="1"/>
  <c r="G386" i="5" s="1"/>
  <c r="D54" i="10"/>
  <c r="D55" i="10" s="1"/>
  <c r="C298" i="5"/>
  <c r="C385" i="5" s="1"/>
  <c r="D385" i="5" s="1"/>
  <c r="G385" i="5" s="1"/>
  <c r="D31" i="10"/>
  <c r="D32" i="10" s="1"/>
  <c r="G209" i="5"/>
  <c r="E332" i="5" s="1"/>
  <c r="C178" i="5"/>
  <c r="G156" i="5"/>
  <c r="D331" i="5" s="1"/>
  <c r="C19" i="8"/>
  <c r="C20" i="8" s="1"/>
  <c r="D130" i="5"/>
  <c r="G273" i="5"/>
  <c r="F333" i="5" s="1"/>
  <c r="M9" i="7"/>
  <c r="M18" i="7"/>
  <c r="C305" i="5"/>
  <c r="C303" i="5"/>
  <c r="C390" i="5" s="1"/>
  <c r="F357" i="5"/>
  <c r="E357" i="5"/>
  <c r="C229" i="5"/>
  <c r="D178" i="5"/>
  <c r="F178" i="5"/>
  <c r="E274" i="5"/>
  <c r="F130" i="5"/>
  <c r="D340" i="5"/>
  <c r="C308" i="5"/>
  <c r="C395" i="5" s="1"/>
  <c r="D395" i="5" s="1"/>
  <c r="G395" i="5" s="1"/>
  <c r="E178" i="5"/>
  <c r="F229" i="5"/>
  <c r="M46" i="7"/>
  <c r="M22" i="7"/>
  <c r="M16" i="7"/>
  <c r="G129" i="5"/>
  <c r="F330" i="5" s="1"/>
  <c r="G253" i="5"/>
  <c r="D333" i="5" s="1"/>
  <c r="E130" i="5"/>
  <c r="G164" i="5"/>
  <c r="C130" i="5"/>
  <c r="C300" i="5"/>
  <c r="C387" i="5" s="1"/>
  <c r="D387" i="5" s="1"/>
  <c r="G387" i="5" s="1"/>
  <c r="E229" i="5"/>
  <c r="C274" i="5"/>
  <c r="D229" i="5"/>
  <c r="G113" i="5"/>
  <c r="E330" i="5" s="1"/>
  <c r="G200" i="5"/>
  <c r="G228" i="5"/>
  <c r="F332" i="5" s="1"/>
  <c r="F274" i="5"/>
  <c r="E340" i="5"/>
  <c r="D274" i="5"/>
  <c r="G177" i="5"/>
  <c r="F331" i="5" s="1"/>
  <c r="G262" i="5"/>
  <c r="E333" i="5" s="1"/>
  <c r="F340" i="5"/>
  <c r="M32" i="7"/>
  <c r="M26" i="7"/>
  <c r="F48" i="7"/>
  <c r="M47" i="7"/>
  <c r="C311" i="5"/>
  <c r="C398" i="5" s="1"/>
  <c r="D398" i="5" s="1"/>
  <c r="I41" i="5"/>
  <c r="C44" i="5"/>
  <c r="C46" i="5" s="1"/>
  <c r="I56" i="5"/>
  <c r="E319" i="5" s="1"/>
  <c r="C381" i="5"/>
  <c r="G381" i="5" s="1"/>
  <c r="C366" i="5"/>
  <c r="I76" i="5"/>
  <c r="I22" i="5"/>
  <c r="I57" i="5" s="1"/>
  <c r="I55" i="5"/>
  <c r="I24" i="5"/>
  <c r="I59" i="5" s="1"/>
  <c r="I77" i="5" l="1"/>
  <c r="I37" i="5"/>
  <c r="I42" i="5"/>
  <c r="I44" i="5" s="1"/>
  <c r="M48" i="7"/>
  <c r="D320" i="5"/>
  <c r="I78" i="5"/>
  <c r="I72" i="5"/>
  <c r="C20" i="12"/>
  <c r="C21" i="12" s="1"/>
  <c r="G398" i="5"/>
  <c r="C296" i="5"/>
  <c r="G178" i="5"/>
  <c r="C284" i="5" s="1"/>
  <c r="G130" i="5"/>
  <c r="C283" i="5" s="1"/>
  <c r="C392" i="5"/>
  <c r="C19" i="9"/>
  <c r="C20" i="9" s="1"/>
  <c r="D330" i="5"/>
  <c r="C383" i="5"/>
  <c r="C306" i="5"/>
  <c r="G383" i="5"/>
  <c r="G274" i="5"/>
  <c r="C286" i="5" s="1"/>
  <c r="G229" i="5"/>
  <c r="C285" i="5" s="1"/>
  <c r="E331" i="5"/>
  <c r="E334" i="5" s="1"/>
  <c r="D332" i="5"/>
  <c r="D19" i="5"/>
  <c r="D44" i="5" s="1"/>
  <c r="E19" i="5" s="1"/>
  <c r="E44" i="5" s="1"/>
  <c r="C399" i="5"/>
  <c r="C312" i="5"/>
  <c r="D319" i="5"/>
  <c r="F319" i="5"/>
  <c r="F334" i="5" s="1"/>
  <c r="I79" i="5" l="1"/>
  <c r="I81" i="5" s="1"/>
  <c r="C393" i="5"/>
  <c r="C400" i="5" s="1"/>
  <c r="D392" i="5"/>
  <c r="G392" i="5" s="1"/>
  <c r="E359" i="5"/>
  <c r="I49" i="7"/>
  <c r="I50" i="7" s="1"/>
  <c r="D334" i="5"/>
  <c r="H49" i="7" s="1"/>
  <c r="H50" i="7" s="1"/>
  <c r="F359" i="5"/>
  <c r="J49" i="7"/>
  <c r="J50" i="7" s="1"/>
  <c r="D46" i="5"/>
  <c r="C313" i="5"/>
  <c r="C364" i="5"/>
  <c r="C281" i="5"/>
  <c r="C287" i="5" s="1"/>
  <c r="E46" i="5"/>
  <c r="F19" i="5"/>
  <c r="F44" i="5" s="1"/>
  <c r="C370" i="5" l="1"/>
  <c r="C372" i="5" s="1"/>
  <c r="F49" i="7"/>
  <c r="F50" i="7" s="1"/>
  <c r="C401" i="5"/>
  <c r="D359" i="5"/>
  <c r="G19" i="5"/>
  <c r="G44" i="5" s="1"/>
  <c r="F46" i="5"/>
  <c r="G334" i="5" l="1"/>
  <c r="H334" i="5" s="1"/>
  <c r="C315" i="5"/>
  <c r="D293" i="5" s="1"/>
  <c r="G46" i="5"/>
  <c r="H19" i="5"/>
  <c r="H44" i="5" s="1"/>
  <c r="C54" i="5" l="1"/>
  <c r="C79" i="5" s="1"/>
  <c r="C81" i="5" s="1"/>
  <c r="H46" i="5"/>
  <c r="D54" i="5" l="1"/>
  <c r="D79" i="5" s="1"/>
  <c r="D81" i="5" s="1"/>
  <c r="E54" i="5" l="1"/>
  <c r="E79" i="5" s="1"/>
  <c r="E81" i="5" s="1"/>
  <c r="F54" i="5" l="1"/>
  <c r="F79" i="5" s="1"/>
  <c r="F81" i="5" s="1"/>
  <c r="G54" i="5" l="1"/>
  <c r="G79" i="5" s="1"/>
  <c r="G81" i="5" s="1"/>
  <c r="H54" i="5" l="1"/>
  <c r="H79" i="5" s="1"/>
  <c r="H81" i="5" s="1"/>
</calcChain>
</file>

<file path=xl/sharedStrings.xml><?xml version="1.0" encoding="utf-8"?>
<sst xmlns="http://schemas.openxmlformats.org/spreadsheetml/2006/main" count="598" uniqueCount="343">
  <si>
    <t xml:space="preserve">NOM DU MANDATAIRE :  </t>
  </si>
  <si>
    <t>Seules les cases blanches des tableaux sont à renseigner. Celles en couleur se renseignent automatiquement.</t>
  </si>
  <si>
    <t xml:space="preserve">                     Toutes les lignes ou colonnes mentionnées "Ecart" doivent être nulles. A défaut, le tableau comporte une anomalie qu'il convient </t>
  </si>
  <si>
    <t xml:space="preserve">                     de corriger avant sa transmission.</t>
  </si>
  <si>
    <t>1 - Contrôle des encaissements avant l'édition des reçus</t>
  </si>
  <si>
    <t>(aucune compensation entre les mouvements créditeurs et débiteurs ne doit être effectuée)</t>
  </si>
  <si>
    <t>Janvier</t>
  </si>
  <si>
    <t>Février</t>
  </si>
  <si>
    <t>Mars</t>
  </si>
  <si>
    <t>Avril</t>
  </si>
  <si>
    <t>Mai</t>
  </si>
  <si>
    <t>Juin</t>
  </si>
  <si>
    <t>sous total</t>
  </si>
  <si>
    <t>Solde bancaire début de mois</t>
  </si>
  <si>
    <t>Remises de chèques du mois</t>
  </si>
  <si>
    <t>Remises espèces du mois</t>
  </si>
  <si>
    <t>Encaissements par carte bancaire dans le mois</t>
  </si>
  <si>
    <t>Virements reçus dans le mois</t>
  </si>
  <si>
    <t>Prélèvements effectués dans le mois</t>
  </si>
  <si>
    <t>Chèques impayés du mois  (à précéder du signe - )</t>
  </si>
  <si>
    <t>CB/virements/prélèvements rejetés du mois  (à précéder du signe - )</t>
  </si>
  <si>
    <t>Remboursements dons reçus par chèques  (à précéder du signe - )</t>
  </si>
  <si>
    <t>Remboursements dons reçus en espèces  (à précéder du signe - )</t>
  </si>
  <si>
    <t>Remboursements dons reçus par CB/virt/plvt  (à précéder du signe - )</t>
  </si>
  <si>
    <t>Remboursements cotisations reçues par chèques  (à précéder du signe - )</t>
  </si>
  <si>
    <t>Remboursements cotisations reçues en espèces  (à précéder du signe - )</t>
  </si>
  <si>
    <t>Remboursements cotisations reçues par virt/plvt  (à précéder du signe - )</t>
  </si>
  <si>
    <t>Remboursements autres encaissements reçus par chèques (à précéder du signe -)</t>
  </si>
  <si>
    <t>Remboursements autres encaissements reçus en espèces (à précéder du signe -)</t>
  </si>
  <si>
    <t>Remboursements autres encaissements reçus par virt/plvt (à précéder du signe -)</t>
  </si>
  <si>
    <t>Total des encaissements nets inscrits sur les relevés bancaires</t>
  </si>
  <si>
    <t>Versements au parti (à précéder du signe -)</t>
  </si>
  <si>
    <t>Autres dépenses  (à précéder du signe - )</t>
  </si>
  <si>
    <t>Total des décaissements inscrits sur les relevés bancaires</t>
  </si>
  <si>
    <t>dont total des mouvements créditeurs</t>
  </si>
  <si>
    <t>dont total des mouvements débiteurs</t>
  </si>
  <si>
    <t xml:space="preserve">Solde bancaire théorique fin de mois </t>
  </si>
  <si>
    <t>Solde bancaire fin de mois inscrit sur le relevé</t>
  </si>
  <si>
    <t>Ecart (si différent de 0 : anomalie à corriger)</t>
  </si>
  <si>
    <t>Juillet</t>
  </si>
  <si>
    <t>Août</t>
  </si>
  <si>
    <t>Septembre</t>
  </si>
  <si>
    <t>Octobre</t>
  </si>
  <si>
    <t>Novembre</t>
  </si>
  <si>
    <t>Décembre</t>
  </si>
  <si>
    <t>Total annuel</t>
  </si>
  <si>
    <t>CB/Virements/prélèvements rejetés du mois  (à précéder du signe - )</t>
  </si>
  <si>
    <t>Remboursements dons reçus par espèces  (à précéder du signe - )</t>
  </si>
  <si>
    <t>Remboursements cotisations reçues par espèces  (à précéder du signe - )</t>
  </si>
  <si>
    <t>Remboursements autres encaissements par chèques (à précéder du signe -)</t>
  </si>
  <si>
    <t>Remboursements autres encaissements par espèces (à précéder du signe -)</t>
  </si>
  <si>
    <t>Remboursements autres encaissements par virt/plvt (à précéder du signe -)</t>
  </si>
  <si>
    <t>Total des encaissements nets inscrits sur les relevés bancaires (A)</t>
  </si>
  <si>
    <t>Reversements au parti (à précéder du signe - )</t>
  </si>
  <si>
    <t>Solde bancaire fin de mois inscrrit sur le relévé</t>
  </si>
  <si>
    <t>De même les régularisations négatives intervenues</t>
  </si>
  <si>
    <t>sur l'exercice N+1 sont à inscrire dans ce tableau</t>
  </si>
  <si>
    <t>Exemple : chèque impayé inscrit sur relevé de janvier N+1</t>
  </si>
  <si>
    <t xml:space="preserve">ou rejet de prélèvement </t>
  </si>
  <si>
    <t>Il convient de clairement les identifier selon le modèle suivant :</t>
  </si>
  <si>
    <t>Nom - Prénom</t>
  </si>
  <si>
    <t>Adhérent</t>
  </si>
  <si>
    <t>Élu</t>
  </si>
  <si>
    <t>Donateur</t>
  </si>
  <si>
    <t>Autre</t>
  </si>
  <si>
    <t>Total</t>
  </si>
  <si>
    <t>2-1 REMISES CHEQUES</t>
  </si>
  <si>
    <t>Sous-Total Remises Chèques</t>
  </si>
  <si>
    <t>2-2 REMISES ESPECES</t>
  </si>
  <si>
    <t>Sous-Total Remises Espèces</t>
  </si>
  <si>
    <t>2-3 PRELEVEMENTS - VIREMENTS - CB</t>
  </si>
  <si>
    <t>Sous-Total Prélèvements - Virements</t>
  </si>
  <si>
    <t>(B)</t>
  </si>
  <si>
    <t>3-1 REMISES CHEQUES</t>
  </si>
  <si>
    <t>3-2 REMISES ESPECES</t>
  </si>
  <si>
    <t>(C)</t>
  </si>
  <si>
    <t>4-1 REMISES CHEQUES</t>
  </si>
  <si>
    <t>4-2 REMISES ESPECES</t>
  </si>
  <si>
    <t>(D)</t>
  </si>
  <si>
    <t>5-1 REMISES CHEQUES</t>
  </si>
  <si>
    <t>5-2 REMISES ESPECES</t>
  </si>
  <si>
    <t>(E)</t>
  </si>
  <si>
    <t>6 - Concordance entre le montant total des reçus et les autres recettes</t>
  </si>
  <si>
    <t>Total des encaissements nets inscrits sur les relevés bancaires  (A)</t>
  </si>
  <si>
    <t>( R )</t>
  </si>
  <si>
    <t>Montant des dons, cotisations et des autres ressources</t>
  </si>
  <si>
    <t>Dons des personnes physiques</t>
  </si>
  <si>
    <t xml:space="preserve">Ces données sont à saisir dans l'onglet "Ventilations" au regard du plan comptable précisé dans l'onglet "Plan de comptes". Elles sont automatiquement reportées ci-contre.         </t>
  </si>
  <si>
    <t>Cotisations d'adhérents</t>
  </si>
  <si>
    <t>Cotisations d'élus</t>
  </si>
  <si>
    <t>Ressources donnant lieu à reçus</t>
  </si>
  <si>
    <t>Contributions des Formations Politiques (F.P)</t>
  </si>
  <si>
    <t>Dévolutions de l'excédent des comptes de campagne</t>
  </si>
  <si>
    <t>Dévolutions de partis ou groupements politiques</t>
  </si>
  <si>
    <t>Prestations de services à candidats</t>
  </si>
  <si>
    <t>Ressources des manifestations et colloques</t>
  </si>
  <si>
    <t>Vente de produits et  marchandises</t>
  </si>
  <si>
    <t>Collectes publiques</t>
  </si>
  <si>
    <t>Produits des activités annexes</t>
  </si>
  <si>
    <t>Ressources ne donnant pas lieu à reçu *</t>
  </si>
  <si>
    <t>Mouvements internes avec le parti</t>
  </si>
  <si>
    <t>Remboursements de prêts des candidats</t>
  </si>
  <si>
    <t>Encaissements à régulariser</t>
  </si>
  <si>
    <t>Autres encaissements</t>
  </si>
  <si>
    <t>Encaissements n'ayant pas la nature de ressources</t>
  </si>
  <si>
    <t>Montant total des encaissements</t>
  </si>
  <si>
    <t>( F )</t>
  </si>
  <si>
    <t>Le total R doit être égal au total F ( Ecart = 0 )</t>
  </si>
  <si>
    <t>Cet écart doit au final être à zéro.</t>
  </si>
  <si>
    <t xml:space="preserve">                     1. B - Rapprochement par modes de paiement</t>
  </si>
  <si>
    <t>Chèques</t>
  </si>
  <si>
    <t>Espèces</t>
  </si>
  <si>
    <t>CB-Virt-Plvt</t>
  </si>
  <si>
    <t>- Impayés</t>
  </si>
  <si>
    <t>- Remboursements de dons initialement reçus par chèques</t>
  </si>
  <si>
    <t>- Remboursements de dons initialement reçus par espèces</t>
  </si>
  <si>
    <t>- Remboursements de dons initialement reçus par virements/prélèvements</t>
  </si>
  <si>
    <t>- Remboursements de cotisations initialement reçues par chèques</t>
  </si>
  <si>
    <t>- Remboursements de cotisations initialement reçues par espèces</t>
  </si>
  <si>
    <t>- Remboursements de cotisations initialement reçues par virements/prélèvements</t>
  </si>
  <si>
    <t>- Remboursements autres encaissements initialement reçus par chèques</t>
  </si>
  <si>
    <t>- Remboursements autres encaissements initialement reçus en espèces</t>
  </si>
  <si>
    <t>- Remboursements autres encaissements initialement reçus par virt/plvt</t>
  </si>
  <si>
    <t>Ecart</t>
  </si>
  <si>
    <t>Total des montants figurant sur les reçus</t>
  </si>
  <si>
    <t xml:space="preserve"> Dons des personnes physiques</t>
  </si>
  <si>
    <t xml:space="preserve"> Cotisations d'adhérents</t>
  </si>
  <si>
    <t xml:space="preserve"> Cotisations d'élus</t>
  </si>
  <si>
    <t>Total des montants des encaissements ne donnant pas lieu à la délivrance d'un reçu</t>
  </si>
  <si>
    <t>Ecarts</t>
  </si>
  <si>
    <t>Ces écarts doivent être chacun au final à zéro.</t>
  </si>
  <si>
    <t>Encaissements nets sur les relevés bancaires (Total  A)</t>
  </si>
  <si>
    <t>Reversements de l'exercice au parti (ou une organisation territoriale)</t>
  </si>
  <si>
    <t>Autres dépenses (à détailler)</t>
  </si>
  <si>
    <t>Ecart  ( à expliquer ) :</t>
  </si>
  <si>
    <t>Cet écart doit au final être à zéro, comme dans le tableau 1A</t>
  </si>
  <si>
    <t xml:space="preserve">2. Contrôle après édition des reçus </t>
  </si>
  <si>
    <t>2.A- Contrôle de la fiche synthétique avec la liste des donateurs et cotisants du parti</t>
  </si>
  <si>
    <t>Fiche synthétique</t>
  </si>
  <si>
    <t>Liste nominative</t>
  </si>
  <si>
    <t>Ressources donnant lieu à l'édition d'un reçu</t>
  </si>
  <si>
    <t>Vente de produits et marchandises</t>
  </si>
  <si>
    <t>Ressources ne donnant pas lieu à l'édition d'un reçu</t>
  </si>
  <si>
    <t>Encaissements n'ayant pas la nature de ressources *</t>
  </si>
  <si>
    <t>Total  Montants Fiche Synthétique  (F)</t>
  </si>
  <si>
    <t>* Ne sont pas considérées comme des ressources devant transiter par le compte bancaire du mandataire les ressources suivantes :
- les emprunts 
- les legs de biens mobiliers ou immobiliers ; 
- les remboursements de charges (IJSS, refacturation,…) ; 
- les remboursements d’avances faites aux salariés ; 
- les remboursements de prêt accordés aux candidats pour les campagnes électorales ; 
- les lignes de crédit accordées par les établissements bancaires ; 
- les dépôts et cautionnement reçus ; 
- les indemnités d’assurances ; 
- les dommages et intérêts liés à un litige ; 
- les produits financiers (dividendes, escomptes, produits liés aux placements financiers …) ; 
- les produits liés à la cession d’actifs immobiliers ou mobiliers ; 
- les opérations ne générant aucun flux de trésorerie (avoirs accordés par les fournisseurs, abandons de créances entre partis ou groupements politiques …).</t>
  </si>
  <si>
    <t>PRODUITS</t>
  </si>
  <si>
    <t>Comptes à utiliser chez le mandataire</t>
  </si>
  <si>
    <t>Comptes à utiliser dans la comptabilité du parti</t>
  </si>
  <si>
    <t>(en contrepartie du compte banque)</t>
  </si>
  <si>
    <t>Prestations de services</t>
  </si>
  <si>
    <t>Manifestations et colloques</t>
  </si>
  <si>
    <t>Prestations de services aux candidats</t>
  </si>
  <si>
    <t>Prestations de services aux candidats tenus de déposer un compte de campagne</t>
  </si>
  <si>
    <t>Prestations de services aux candidats non tenus de déposer un compte de campagne</t>
  </si>
  <si>
    <t>Ventes de marchandises</t>
  </si>
  <si>
    <t>Goodies</t>
  </si>
  <si>
    <t>Livres</t>
  </si>
  <si>
    <t>Autres</t>
  </si>
  <si>
    <t>Produits des activités annexes </t>
  </si>
  <si>
    <t>Locations diverses</t>
  </si>
  <si>
    <t>Mise à disposition de personnel facturée </t>
  </si>
  <si>
    <t xml:space="preserve">Autres produits d'activités annexes </t>
  </si>
  <si>
    <t>Aide publique 1ère partie</t>
  </si>
  <si>
    <t>Aide publique 2ème partie</t>
  </si>
  <si>
    <t>Autres aides publiques</t>
  </si>
  <si>
    <t>Dévolutions</t>
  </si>
  <si>
    <t>Dévolutions de comptes de campagne</t>
  </si>
  <si>
    <t>Dons de personnes physiques</t>
  </si>
  <si>
    <t>Dons de personnes physiques au mandataire</t>
  </si>
  <si>
    <t xml:space="preserve">Collectes </t>
  </si>
  <si>
    <t>Contributions financières de partis  ou groupements politiques</t>
  </si>
  <si>
    <t xml:space="preserve">Cotisations   </t>
  </si>
  <si>
    <t>Cotisations des adhérents</t>
  </si>
  <si>
    <t>Cotisations des élus</t>
  </si>
  <si>
    <t>CHARGES</t>
  </si>
  <si>
    <t>Autres frais et commissions sur prestations de services </t>
  </si>
  <si>
    <t>6xxx</t>
  </si>
  <si>
    <t>A renseigner dans l'onglet "Détail autres dépenses"</t>
  </si>
  <si>
    <t>BILAN</t>
  </si>
  <si>
    <t>Compte courant Mandataire financier</t>
  </si>
  <si>
    <t>274xxxx</t>
  </si>
  <si>
    <t>Remboursement d'un prêt</t>
  </si>
  <si>
    <t>Dettes envers les candidats</t>
  </si>
  <si>
    <t>Dettes envers d'autres organismes</t>
  </si>
  <si>
    <t>Dettes envers les donateurs ou cotisants</t>
  </si>
  <si>
    <t>46xxxx</t>
  </si>
  <si>
    <t xml:space="preserve">Compte de transition ou remboursement de créances </t>
  </si>
  <si>
    <t>Pour mémoire, certains flux de ressources ne doivent pas transiter par le compte de mandataire :</t>
  </si>
  <si>
    <t>- les emprunts 
- les legs de biens mobiliers ou immobiliers ; 
- les remboursements de charges (IJSS, refacturation,…) ; 
- les remboursements d’avances faites aux salariés ; 
- les remboursements de prêt accordés aux candidats pour les campagnes électorales ; 
- les lignes de crédit accordées par les établissements bancaires ; 
- les dépôts et cautionnement reçus ; 
- les indemnités d’assurances ; 
- les dommages et intérêts liés à un litige ; 
- les produits financiers (dividendes, escomptes, produits liés aux placements financiers …) ; 
- les produits liés à la cession d’actifs immobiliers ou mobiliers ; 
- les opérations ne générant aucun flux de trésorerie (avoirs accordés par les fournisseurs,  abandons de créances entre partis ou groupements politiques …).</t>
  </si>
  <si>
    <t xml:space="preserve">Informations sur l'onglet "Encaissements à régulariser"  </t>
  </si>
  <si>
    <t>Cette ligne concerne la perception par erreur de fonds qui n'auraient pas dû transiter par le mandataire financier et qui doivent faire l'objet d'une régularisation.</t>
  </si>
  <si>
    <t>Sans que cette liste soit exhaustive, il peut s'agir :</t>
  </si>
  <si>
    <t>- des encaissements du solde de comptes de campagne revenant à des candidats ("fausses dévolutions");</t>
  </si>
  <si>
    <t>- des encaissements de dons en espèces supérieurs à 150 €</t>
  </si>
  <si>
    <t>- des encaissements de dons de personnes morales</t>
  </si>
  <si>
    <t>- des encaissements de dons ou de cotisations d'adhérents supérieurs à 7.500 €</t>
  </si>
  <si>
    <t>- des encaissements de contributions de partis ou groupements politiques interdits de financement de la vie politique</t>
  </si>
  <si>
    <t xml:space="preserve">Ventilation des encaissements </t>
  </si>
  <si>
    <t>Nature des encaissements</t>
  </si>
  <si>
    <t>Montants cumulés</t>
  </si>
  <si>
    <t>CHQ</t>
  </si>
  <si>
    <t>ESP</t>
  </si>
  <si>
    <t>CB</t>
  </si>
  <si>
    <t>VRT</t>
  </si>
  <si>
    <t>PLVT</t>
  </si>
  <si>
    <t>CTRL</t>
  </si>
  <si>
    <t>Ressources ne donnant pas lieu à reçus</t>
  </si>
  <si>
    <t>Dotation publique</t>
  </si>
  <si>
    <t>Contributions financières de partis ou groupements politiques</t>
  </si>
  <si>
    <t>candidats tenus de déposer un compte de campagne</t>
  </si>
  <si>
    <t>candidats non tenus de déposer un compte de campagne</t>
  </si>
  <si>
    <t>Compte courant siège</t>
  </si>
  <si>
    <t>Compte de transition ou de remboursement de créances</t>
  </si>
  <si>
    <t>A définir</t>
  </si>
  <si>
    <t>Contrôle</t>
  </si>
  <si>
    <t>montant TCT "Total des encaissements "</t>
  </si>
  <si>
    <t xml:space="preserve">Des informations complémentaires sont à renseigner dans les onglets ci-après </t>
  </si>
  <si>
    <t>Détail des ressources ne donnant pas lieu à reçus - 1 -</t>
  </si>
  <si>
    <t>Compte</t>
  </si>
  <si>
    <t>Contributions de partis ou groupements politiques</t>
  </si>
  <si>
    <t>Montants</t>
  </si>
  <si>
    <t>755xxx</t>
  </si>
  <si>
    <t>Dévolutions des comptes de campagne</t>
  </si>
  <si>
    <t>7531xx</t>
  </si>
  <si>
    <t>Dévolutions des partis ou groupements politiques</t>
  </si>
  <si>
    <t>7532xx</t>
  </si>
  <si>
    <t>Détail des ressources ne donnant pas lieu à reçus - 2 -</t>
  </si>
  <si>
    <t>Elections départementales</t>
  </si>
  <si>
    <t>Eléctions municipales</t>
  </si>
  <si>
    <t>Elections régionales</t>
  </si>
  <si>
    <t>Elections territoriales</t>
  </si>
  <si>
    <t>Elections européennes</t>
  </si>
  <si>
    <t>Elections législatives</t>
  </si>
  <si>
    <t>Elections présidentielles</t>
  </si>
  <si>
    <t>Détail des ressources ne donnant pas lieu à reçus - 3 -</t>
  </si>
  <si>
    <t>Nature des produits des activités annexes</t>
  </si>
  <si>
    <t>708xxx</t>
  </si>
  <si>
    <t xml:space="preserve">Détail des encaissements n'ayant pas la nature de ressources </t>
  </si>
  <si>
    <t>Détail Remboursements de prêts à des candidats</t>
  </si>
  <si>
    <t>274XXX</t>
  </si>
  <si>
    <t>Autres encaissements à détailler</t>
  </si>
  <si>
    <t>791xxx</t>
  </si>
  <si>
    <t>Montant TCT "sous total ( à détailler)</t>
  </si>
  <si>
    <t xml:space="preserve">Détail des autres dépenses </t>
  </si>
  <si>
    <t>Nature des autres dépenses</t>
  </si>
  <si>
    <t>Selon la nature de chaque dépense au regard du plan comptable des formations politiques</t>
  </si>
  <si>
    <t>Montant TCT "Autres dépenses ( à détailler)</t>
  </si>
  <si>
    <t>Compte à définir</t>
  </si>
  <si>
    <t>7062xx</t>
  </si>
  <si>
    <t>Aides publiques</t>
  </si>
  <si>
    <t>741xxx</t>
  </si>
  <si>
    <t>742xxx</t>
  </si>
  <si>
    <t>748xxx</t>
  </si>
  <si>
    <t>1ère fraction</t>
  </si>
  <si>
    <t>2ème fraction</t>
  </si>
  <si>
    <t>Frais bancaires de l'exercice et commissions sur encaissements en ligne</t>
  </si>
  <si>
    <t>Frais spécifiques des plateformes de paiements en ligne (à précéder du signe -)</t>
  </si>
  <si>
    <t>Ventilation des frais spécifiques par nature d'encaissements</t>
  </si>
  <si>
    <t>Frais spécifiques des plateformes de paiements en ligne</t>
  </si>
  <si>
    <t>Frais spécifiques sur encaissements de dons</t>
  </si>
  <si>
    <t>Frais spécifiques sur encaissements de cotisations d'adhérents</t>
  </si>
  <si>
    <t>Frais spécifiques sur encaissements de cotisations d'élus</t>
  </si>
  <si>
    <t>Frais spécifiques sur encaissements des ressources de manifestions et colloques</t>
  </si>
  <si>
    <t>Frais spécifiques sur encaissements des ventes de produits et de marchandises</t>
  </si>
  <si>
    <t>Montant TCT "Frais spécifiques des plateformes de paiements en ligne</t>
  </si>
  <si>
    <t>Détail des frais spécifiques des plateformes de paiements en ligne</t>
  </si>
  <si>
    <t>Réimputation des frais spécifiques des plateformes de paiements en ligne</t>
  </si>
  <si>
    <t>Désignation des partis ou groupements politiques</t>
  </si>
  <si>
    <t>Désignation des candidats à l'origine de la dévolution</t>
  </si>
  <si>
    <t>Informations sur la saisie des mouvements bancaires dans les tableaux 1 à 5 :</t>
  </si>
  <si>
    <t>En effet, certains relevés bancaires inscrivent les encaissements en valeurs nettes de frais (commissions ).</t>
  </si>
  <si>
    <t>Il faut donc inscrire sur la ligne "Encaissements par cartes bancaires dans le mois " la valeur brute de la transaction (don, cotisation, vente de marchandises etc…)</t>
  </si>
  <si>
    <t>L'ouverture à de nouvelles plateformes de paiements en ligne à obliger à repenser les tableaux de saisie des mouvements mensuels (Tableaux 1 semestriels)</t>
  </si>
  <si>
    <t>Sous-Total Prélèvements - Virements - CB</t>
  </si>
  <si>
    <t>3-3 PRELEVEMENTS - VIREMENTS - CB en valeurs brutes</t>
  </si>
  <si>
    <t xml:space="preserve">5-3 PRELEVEMENTS - VIREMENTS </t>
  </si>
  <si>
    <t xml:space="preserve">4-3 PRELEVEMENTS - VIREMENTS </t>
  </si>
  <si>
    <r>
      <t xml:space="preserve">et sur la ligne en dessous ("Frais spécifiques des plateformes de paiements en ligne" , </t>
    </r>
    <r>
      <rPr>
        <b/>
        <sz val="10"/>
        <rFont val="Arial"/>
        <family val="2"/>
      </rPr>
      <t>à précéder du signe -</t>
    </r>
    <r>
      <rPr>
        <sz val="10"/>
        <rFont val="Arial"/>
        <family val="2"/>
      </rPr>
      <t>),  inscrire les valeurs des frais (commissions) liés à ces encaissements par CB.</t>
    </r>
  </si>
  <si>
    <t>Ils sont considérés comme pris en compte seulement lors de leur débit sur les relevés bancaires de N+1.</t>
  </si>
  <si>
    <r>
      <rPr>
        <b/>
        <sz val="10"/>
        <rFont val="Arial"/>
        <family val="2"/>
      </rPr>
      <t>Pour information</t>
    </r>
    <r>
      <rPr>
        <sz val="10"/>
        <rFont val="Arial"/>
        <family val="2"/>
      </rPr>
      <t xml:space="preserve"> : les frais liés aux encaissements en chevauchement de CB </t>
    </r>
    <r>
      <rPr>
        <b/>
        <sz val="10"/>
        <rFont val="Arial"/>
        <family val="2"/>
      </rPr>
      <t>(Tableaux 2 et 3 uniquement)</t>
    </r>
    <r>
      <rPr>
        <sz val="10"/>
        <rFont val="Arial"/>
        <family val="2"/>
      </rPr>
      <t xml:space="preserve"> ne sont pas mentionnés dans ces deux tableaux. </t>
    </r>
  </si>
  <si>
    <t>Frais bancaires  (à précéder du signe - ) (Hors frais des plateformes)</t>
  </si>
  <si>
    <t>Ces remises doivent obligatoirement avoir été déposées en banque avant le 31-12-2024</t>
  </si>
  <si>
    <t>Elles doivent normalement figurer sur les premiers relevés bancaires de janvier 2025</t>
  </si>
  <si>
    <t>Les chèques et les espèces doivent avoir été envoyés ou remis au mandataire au plus tard le 31-12-2024</t>
  </si>
  <si>
    <t>L'ordre de virement ou de prélèvement doit avoir eu lieu au plus tard le 31-12-2024</t>
  </si>
  <si>
    <t>Elles figurent sur les premiers relevés bancaires de janvier 2025</t>
  </si>
  <si>
    <t>TOTAL REMISES JANVIER 2025</t>
  </si>
  <si>
    <t>Ne s'agissant pas d'une ressource puisqu'il s'agit d'une compensation de dépenses à l'€ / l'€ préalablement réglées par le parti,</t>
  </si>
  <si>
    <t>Informations sur les remboursements des dépenses payées pour des candidats.</t>
  </si>
  <si>
    <t>Débours pour campagnes électorales</t>
  </si>
  <si>
    <r>
      <t xml:space="preserve">au compte </t>
    </r>
    <r>
      <rPr>
        <b/>
        <sz val="10"/>
        <rFont val="Arial"/>
        <family val="2"/>
      </rPr>
      <t>467600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"Débours pour campagnes électorales".</t>
    </r>
  </si>
  <si>
    <t>Détail des Débours pour campagnes électorales</t>
  </si>
  <si>
    <t>Remboursement des dépenses réglées par le parti</t>
  </si>
  <si>
    <t>CONTRÔLE TRÉSORERIE 2025</t>
  </si>
  <si>
    <t>1 - Récapitulatif mensuel des mouvements bancaires en 2025 - 1ER SEMESTRE</t>
  </si>
  <si>
    <t>1 - Récapitulatif mensuel des mouvements bancaires en 2025 - 2EME SEMESTRE</t>
  </si>
  <si>
    <t>2 - Suivi des remises de fin 2024 encaissées en début 2025 ayant fait l'objet d'un reçu 2024</t>
  </si>
  <si>
    <t>Elles devaient donc figurer sur le rapprochement bancaire au 31-12-2024</t>
  </si>
  <si>
    <t>3 - Suivi des remises déposées fin 2025 mentionnées sur les relevés de 2026 et devant faire l'objet d'un reçu 2025</t>
  </si>
  <si>
    <t>Ces remises doivent obligatoirement avoir été déposées en banque avant le 31-12-2025</t>
  </si>
  <si>
    <t>Elles doivent donc figurer sur le rapprochement bancaire au 31-12-2025</t>
  </si>
  <si>
    <t>Elles doivent normalement figurer sur les premiers relevés bancaires de janvier 2026</t>
  </si>
  <si>
    <t>Les chèques et les espèces doivent avoir été envoyés ou remis au mandataire au plus tard le 31-12-2025</t>
  </si>
  <si>
    <t>L'ordre de virement ou de prélèvement doit avoir eu lieu au plus tard le 31-12-2025</t>
  </si>
  <si>
    <t>4 - Suivi des remises déposées début 2025 encaissées en début 2025 et ayant fait l'objet d'un reçu 2024</t>
  </si>
  <si>
    <t>Ces remises ont été déposées en banque à compter du 01-01-2025</t>
  </si>
  <si>
    <t>Les chèques impayés, les rejets de virements ou de CB figurent sur les relevés de janvier 2025</t>
  </si>
  <si>
    <t>TOTAL REMISES DECEMBRE 2025</t>
  </si>
  <si>
    <t>TOTAL REMISES  DECEMBRE  2024</t>
  </si>
  <si>
    <t>TOTAL REMISES JANVIER 2026</t>
  </si>
  <si>
    <t>5 - Suivi des remises encaissées en début 2026 devant faire l'objet d'un reçu 2025</t>
  </si>
  <si>
    <t>Ces remises ont  été déposées en banque à compter du 01-01-2026</t>
  </si>
  <si>
    <t>Elles figurent sur les premiers relevés bancaires de janvier 2026</t>
  </si>
  <si>
    <t>Les chèques impayés , les rejets de virements ou de CB figurent sur les relevés de janvier 2026</t>
  </si>
  <si>
    <t xml:space="preserve"> - remises décembre 2024  encaissées sur janvier 2025 (B)</t>
  </si>
  <si>
    <t xml:space="preserve"> + remises décembre 2025 encaissées sur janvier 2026 (C )</t>
  </si>
  <si>
    <t>- remises janvier 2025 encaissées sur janvier 2025(D)</t>
  </si>
  <si>
    <t xml:space="preserve">+ remises janvier 2026 encaissées sur janvier 2026 (E) </t>
  </si>
  <si>
    <t>Total des encaissements bruts au titre de 2025</t>
  </si>
  <si>
    <t xml:space="preserve"> Total encaissements de l'exercice 2025</t>
  </si>
  <si>
    <t>- Remises de fin 2024 encaissées en début 2025 ayant fait l'objet d'un reçu 2024</t>
  </si>
  <si>
    <t>+ Remises de fin 2025 encaissées en début 2026 devant faire l'objet d'un reçu 2025</t>
  </si>
  <si>
    <t>- Remises de début 2025 encaissées en début 2025 ayant fait l'objet d'un reçu 2024</t>
  </si>
  <si>
    <t>+ Remises de début 2026 encaissées en début 2026 devant faire l'objet d'un reçu 2025</t>
  </si>
  <si>
    <t>Total recettes 2025 par mode de paiement</t>
  </si>
  <si>
    <t xml:space="preserve"> Total dons et cotisations 2025 par mode de paiement</t>
  </si>
  <si>
    <t xml:space="preserve"> Total des autres encaissements 2025 par mode de paiement</t>
  </si>
  <si>
    <t>1. C - Contrôle de la variation de trésorerie de l'année 2025</t>
  </si>
  <si>
    <t>Solde relevé bancaire au 31/12/2024</t>
  </si>
  <si>
    <t>Solde théorique au 31/12/2025</t>
  </si>
  <si>
    <t>Solde extrait bancaire au 31/12/2025</t>
  </si>
  <si>
    <r>
      <t xml:space="preserve">au compte </t>
    </r>
    <r>
      <rPr>
        <b/>
        <sz val="10"/>
        <rFont val="Arial"/>
        <family val="2"/>
      </rPr>
      <t>"Débours pour campagnes électorales" 463191</t>
    </r>
  </si>
  <si>
    <t xml:space="preserve">Il s'agit des dépenses de campagnes électorales, réglées initialement par le parti, et comptabilisées dans les comptes du parti au débit de comptes de racine 467600, </t>
  </si>
  <si>
    <t>en attente de leur remboursement de la part des candidats directement sur le compte du parti ou de son mandataire.</t>
  </si>
  <si>
    <t>Les encaissements par le mandataire financier du parti sont à comptabiliser, suite à la suppression du compte "Transfert de charges"</t>
  </si>
  <si>
    <t>ces remboursements de dépenses, lors de l'intégration des écritures du mandataire dans la comptabilité du parti, devront donc être comptabilisés</t>
  </si>
  <si>
    <t>1. A - Contrôle des encaissements et des décaissements figurant sur les relevés bancaires 2025</t>
  </si>
  <si>
    <t>Compte du parti</t>
  </si>
  <si>
    <t>Compte mandataire</t>
  </si>
  <si>
    <r>
      <t xml:space="preserve">(Préciser les élections concernées)
</t>
    </r>
    <r>
      <rPr>
        <b/>
        <sz val="10"/>
        <rFont val="Arial"/>
        <family val="2"/>
      </rPr>
      <t>Voir précisions dans l'onglet "notes"</t>
    </r>
  </si>
  <si>
    <t>Désignation des candidats (en mentionnant l'élection concernée)</t>
  </si>
  <si>
    <t>Prestations de service aux candidats
Nature de l'élection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</si>
</sst>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14"/>
      <color indexed="10"/>
      <name val="Arial"/>
      <family val="2"/>
    </font>
    <font>
      <sz val="10"/>
      <color rgb="FFFF0000"/>
      <name val="Arial"/>
      <family val="2"/>
    </font>
    <font>
      <b/>
      <u/>
      <sz val="14"/>
      <color theme="9" tint="-0.499984740745262"/>
      <name val="Arial"/>
      <family val="2"/>
    </font>
    <font>
      <b/>
      <u/>
      <sz val="10"/>
      <color rgb="FFFF0000"/>
      <name val="Arial"/>
      <family val="2"/>
    </font>
    <font>
      <b/>
      <sz val="10"/>
      <color theme="0"/>
      <name val="Arial"/>
      <family val="2"/>
    </font>
    <font>
      <b/>
      <u/>
      <sz val="12"/>
      <color rgb="FFEE2656"/>
      <name val="Arial"/>
      <family val="2"/>
    </font>
    <font>
      <b/>
      <u/>
      <sz val="16"/>
      <color rgb="FFEE2656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6"/>
      <color theme="9" tint="-0.249977111117893"/>
      <name val="Arial"/>
      <family val="2"/>
    </font>
    <font>
      <b/>
      <u/>
      <sz val="14"/>
      <color theme="9" tint="-0.249977111117893"/>
      <name val="Arial"/>
      <family val="2"/>
    </font>
    <font>
      <b/>
      <u/>
      <sz val="12"/>
      <color theme="9" tint="-0.249977111117893"/>
      <name val="Arial"/>
      <family val="2"/>
    </font>
    <font>
      <u/>
      <sz val="10"/>
      <color theme="10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5" fillId="0" borderId="0" applyNumberFormat="0" applyFill="0" applyBorder="0" applyAlignment="0" applyProtection="0"/>
  </cellStyleXfs>
  <cellXfs count="390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6" fillId="0" borderId="0" xfId="0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19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0" fontId="2" fillId="0" borderId="1" xfId="0" applyFont="1" applyBorder="1" applyProtection="1">
      <protection locked="0"/>
    </xf>
    <xf numFmtId="164" fontId="0" fillId="0" borderId="1" xfId="0" applyNumberFormat="1" applyBorder="1" applyProtection="1"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1" fillId="5" borderId="1" xfId="0" applyFont="1" applyFill="1" applyBorder="1" applyAlignment="1" applyProtection="1">
      <alignment vertical="center"/>
      <protection locked="0"/>
    </xf>
    <xf numFmtId="0" fontId="1" fillId="6" borderId="1" xfId="0" applyFont="1" applyFill="1" applyBorder="1" applyProtection="1">
      <protection locked="0"/>
    </xf>
    <xf numFmtId="4" fontId="1" fillId="0" borderId="0" xfId="0" applyNumberFormat="1" applyFont="1" applyProtection="1">
      <protection locked="0"/>
    </xf>
    <xf numFmtId="0" fontId="14" fillId="6" borderId="1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0" borderId="1" xfId="0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1" fillId="6" borderId="1" xfId="0" applyFont="1" applyFill="1" applyBorder="1" applyAlignment="1" applyProtection="1">
      <alignment vertical="center"/>
      <protection locked="0"/>
    </xf>
    <xf numFmtId="164" fontId="1" fillId="6" borderId="1" xfId="0" applyNumberFormat="1" applyFont="1" applyFill="1" applyBorder="1" applyAlignment="1" applyProtection="1">
      <alignment vertical="center"/>
      <protection locked="0"/>
    </xf>
    <xf numFmtId="164" fontId="1" fillId="0" borderId="0" xfId="0" applyNumberFormat="1" applyFont="1" applyAlignment="1" applyProtection="1">
      <alignment vertical="center"/>
      <protection locked="0"/>
    </xf>
    <xf numFmtId="0" fontId="12" fillId="0" borderId="0" xfId="0" quotePrefix="1" applyFont="1" applyAlignment="1" applyProtection="1">
      <alignment horizontal="left"/>
      <protection locked="0"/>
    </xf>
    <xf numFmtId="4" fontId="0" fillId="0" borderId="1" xfId="0" applyNumberFormat="1" applyBorder="1" applyProtection="1">
      <protection locked="0"/>
    </xf>
    <xf numFmtId="4" fontId="8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1" fillId="0" borderId="1" xfId="0" applyFont="1" applyBorder="1" applyAlignment="1" applyProtection="1">
      <alignment vertical="center"/>
      <protection locked="0"/>
    </xf>
    <xf numFmtId="164" fontId="1" fillId="0" borderId="1" xfId="0" applyNumberFormat="1" applyFont="1" applyBorder="1" applyAlignment="1" applyProtection="1">
      <alignment vertical="center"/>
      <protection locked="0"/>
    </xf>
    <xf numFmtId="0" fontId="3" fillId="0" borderId="0" xfId="0" quotePrefix="1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quotePrefix="1" applyFont="1" applyAlignment="1" applyProtection="1">
      <alignment horizontal="left"/>
      <protection locked="0"/>
    </xf>
    <xf numFmtId="0" fontId="1" fillId="5" borderId="1" xfId="0" applyFont="1" applyFill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quotePrefix="1" applyFont="1" applyBorder="1" applyAlignment="1" applyProtection="1">
      <alignment horizontal="left" vertical="center"/>
      <protection locked="0"/>
    </xf>
    <xf numFmtId="0" fontId="1" fillId="0" borderId="1" xfId="0" quotePrefix="1" applyFont="1" applyBorder="1" applyAlignment="1" applyProtection="1">
      <alignment horizontal="left"/>
      <protection locked="0"/>
    </xf>
    <xf numFmtId="0" fontId="1" fillId="0" borderId="2" xfId="0" quotePrefix="1" applyFont="1" applyBorder="1" applyAlignment="1" applyProtection="1">
      <alignment horizontal="left"/>
      <protection locked="0"/>
    </xf>
    <xf numFmtId="0" fontId="1" fillId="0" borderId="2" xfId="0" quotePrefix="1" applyFont="1" applyBorder="1" applyProtection="1">
      <protection locked="0"/>
    </xf>
    <xf numFmtId="0" fontId="1" fillId="3" borderId="4" xfId="0" quotePrefix="1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/>
      <protection locked="0"/>
    </xf>
    <xf numFmtId="0" fontId="2" fillId="0" borderId="0" xfId="0" quotePrefix="1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4" fontId="0" fillId="0" borderId="0" xfId="0" applyNumberFormat="1" applyProtection="1">
      <protection locked="0"/>
    </xf>
    <xf numFmtId="0" fontId="1" fillId="3" borderId="4" xfId="0" applyFont="1" applyFill="1" applyBorder="1" applyAlignment="1" applyProtection="1">
      <alignment horizontal="left" vertical="center"/>
      <protection locked="0"/>
    </xf>
    <xf numFmtId="0" fontId="10" fillId="3" borderId="4" xfId="0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" fontId="1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quotePrefix="1" applyFont="1" applyAlignment="1" applyProtection="1">
      <alignment horizontal="left" vertical="center"/>
      <protection locked="0"/>
    </xf>
    <xf numFmtId="0" fontId="1" fillId="3" borderId="6" xfId="0" quotePrefix="1" applyFont="1" applyFill="1" applyBorder="1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164" fontId="0" fillId="3" borderId="1" xfId="0" applyNumberForma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/>
    </xf>
    <xf numFmtId="164" fontId="1" fillId="5" borderId="1" xfId="0" applyNumberFormat="1" applyFont="1" applyFill="1" applyBorder="1" applyAlignment="1">
      <alignment vertical="center"/>
    </xf>
    <xf numFmtId="164" fontId="1" fillId="6" borderId="1" xfId="0" applyNumberFormat="1" applyFont="1" applyFill="1" applyBorder="1"/>
    <xf numFmtId="164" fontId="14" fillId="6" borderId="1" xfId="0" applyNumberFormat="1" applyFont="1" applyFill="1" applyBorder="1"/>
    <xf numFmtId="164" fontId="1" fillId="3" borderId="1" xfId="0" applyNumberFormat="1" applyFont="1" applyFill="1" applyBorder="1"/>
    <xf numFmtId="164" fontId="1" fillId="6" borderId="1" xfId="0" applyNumberFormat="1" applyFont="1" applyFill="1" applyBorder="1" applyAlignment="1">
      <alignment vertical="center"/>
    </xf>
    <xf numFmtId="4" fontId="1" fillId="6" borderId="1" xfId="0" applyNumberFormat="1" applyFont="1" applyFill="1" applyBorder="1"/>
    <xf numFmtId="4" fontId="14" fillId="6" borderId="1" xfId="0" applyNumberFormat="1" applyFont="1" applyFill="1" applyBorder="1"/>
    <xf numFmtId="164" fontId="1" fillId="3" borderId="1" xfId="0" applyNumberFormat="1" applyFont="1" applyFill="1" applyBorder="1" applyAlignment="1">
      <alignment vertical="center"/>
    </xf>
    <xf numFmtId="164" fontId="14" fillId="5" borderId="1" xfId="0" applyNumberFormat="1" applyFont="1" applyFill="1" applyBorder="1" applyAlignment="1">
      <alignment vertical="center"/>
    </xf>
    <xf numFmtId="4" fontId="0" fillId="6" borderId="1" xfId="0" applyNumberForma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0" fillId="3" borderId="1" xfId="0" applyNumberFormat="1" applyFill="1" applyBorder="1" applyAlignment="1">
      <alignment horizontal="center"/>
    </xf>
    <xf numFmtId="4" fontId="0" fillId="3" borderId="8" xfId="0" applyNumberFormat="1" applyFill="1" applyBorder="1" applyAlignment="1">
      <alignment horizontal="center"/>
    </xf>
    <xf numFmtId="4" fontId="1" fillId="3" borderId="8" xfId="0" applyNumberFormat="1" applyFont="1" applyFill="1" applyBorder="1" applyAlignment="1">
      <alignment horizontal="center"/>
    </xf>
    <xf numFmtId="4" fontId="0" fillId="6" borderId="1" xfId="0" applyNumberFormat="1" applyFill="1" applyBorder="1" applyAlignment="1">
      <alignment vertical="center"/>
    </xf>
    <xf numFmtId="4" fontId="1" fillId="3" borderId="5" xfId="0" applyNumberFormat="1" applyFont="1" applyFill="1" applyBorder="1" applyAlignment="1">
      <alignment vertical="center"/>
    </xf>
    <xf numFmtId="4" fontId="1" fillId="3" borderId="4" xfId="0" applyNumberFormat="1" applyFont="1" applyFill="1" applyBorder="1" applyAlignment="1">
      <alignment vertical="center"/>
    </xf>
    <xf numFmtId="4" fontId="14" fillId="3" borderId="4" xfId="0" applyNumberFormat="1" applyFont="1" applyFill="1" applyBorder="1" applyAlignment="1">
      <alignment vertical="center"/>
    </xf>
    <xf numFmtId="4" fontId="0" fillId="7" borderId="1" xfId="0" applyNumberForma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 vertical="center"/>
    </xf>
    <xf numFmtId="4" fontId="14" fillId="3" borderId="1" xfId="0" applyNumberFormat="1" applyFont="1" applyFill="1" applyBorder="1" applyAlignment="1">
      <alignment horizontal="center" vertical="center"/>
    </xf>
    <xf numFmtId="4" fontId="1" fillId="0" borderId="5" xfId="0" applyNumberFormat="1" applyFont="1" applyBorder="1" applyAlignment="1" applyProtection="1">
      <alignment horizontal="center" vertical="center"/>
      <protection locked="0"/>
    </xf>
    <xf numFmtId="4" fontId="1" fillId="6" borderId="9" xfId="0" applyNumberFormat="1" applyFont="1" applyFill="1" applyBorder="1" applyAlignment="1">
      <alignment horizontal="center" vertical="center"/>
    </xf>
    <xf numFmtId="4" fontId="1" fillId="6" borderId="5" xfId="0" applyNumberFormat="1" applyFont="1" applyFill="1" applyBorder="1" applyAlignment="1">
      <alignment horizontal="center" vertical="center"/>
    </xf>
    <xf numFmtId="4" fontId="14" fillId="6" borderId="9" xfId="0" applyNumberFormat="1" applyFont="1" applyFill="1" applyBorder="1" applyAlignment="1">
      <alignment horizontal="center" vertical="center"/>
    </xf>
    <xf numFmtId="4" fontId="0" fillId="2" borderId="1" xfId="0" applyNumberFormat="1" applyFill="1" applyBorder="1"/>
    <xf numFmtId="4" fontId="0" fillId="6" borderId="1" xfId="0" applyNumberFormat="1" applyFill="1" applyBorder="1"/>
    <xf numFmtId="4" fontId="14" fillId="2" borderId="1" xfId="0" applyNumberFormat="1" applyFont="1" applyFill="1" applyBorder="1"/>
    <xf numFmtId="164" fontId="2" fillId="0" borderId="1" xfId="0" applyNumberFormat="1" applyFont="1" applyBorder="1" applyProtection="1"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4" fontId="2" fillId="6" borderId="1" xfId="0" applyNumberFormat="1" applyFont="1" applyFill="1" applyBorder="1"/>
    <xf numFmtId="4" fontId="2" fillId="6" borderId="2" xfId="0" applyNumberFormat="1" applyFont="1" applyFill="1" applyBorder="1"/>
    <xf numFmtId="4" fontId="0" fillId="6" borderId="2" xfId="0" applyNumberFormat="1" applyFill="1" applyBorder="1"/>
    <xf numFmtId="0" fontId="1" fillId="0" borderId="1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horizontal="center" vertical="center"/>
    </xf>
    <xf numFmtId="0" fontId="0" fillId="0" borderId="20" xfId="0" applyBorder="1"/>
    <xf numFmtId="0" fontId="0" fillId="0" borderId="19" xfId="0" applyBorder="1"/>
    <xf numFmtId="0" fontId="2" fillId="0" borderId="0" xfId="0" applyFont="1"/>
    <xf numFmtId="0" fontId="0" fillId="0" borderId="21" xfId="0" applyBorder="1"/>
    <xf numFmtId="0" fontId="0" fillId="0" borderId="22" xfId="0" applyBorder="1"/>
    <xf numFmtId="0" fontId="2" fillId="0" borderId="22" xfId="0" applyFont="1" applyBorder="1"/>
    <xf numFmtId="0" fontId="0" fillId="0" borderId="7" xfId="0" applyBorder="1"/>
    <xf numFmtId="0" fontId="0" fillId="0" borderId="16" xfId="0" applyBorder="1"/>
    <xf numFmtId="0" fontId="0" fillId="0" borderId="23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15" xfId="0" applyBorder="1" applyAlignment="1">
      <alignment horizontal="center"/>
    </xf>
    <xf numFmtId="0" fontId="1" fillId="0" borderId="0" xfId="0" applyFont="1" applyAlignment="1">
      <alignment horizontal="left"/>
    </xf>
    <xf numFmtId="4" fontId="0" fillId="0" borderId="0" xfId="0" applyNumberFormat="1"/>
    <xf numFmtId="4" fontId="1" fillId="0" borderId="0" xfId="0" applyNumberFormat="1" applyFont="1"/>
    <xf numFmtId="4" fontId="0" fillId="4" borderId="1" xfId="0" applyNumberFormat="1" applyFill="1" applyBorder="1"/>
    <xf numFmtId="0" fontId="1" fillId="6" borderId="15" xfId="0" applyFont="1" applyFill="1" applyBorder="1" applyAlignment="1" applyProtection="1">
      <alignment horizontal="center"/>
      <protection locked="0"/>
    </xf>
    <xf numFmtId="0" fontId="1" fillId="6" borderId="6" xfId="0" applyFont="1" applyFill="1" applyBorder="1" applyAlignment="1" applyProtection="1">
      <alignment horizontal="center"/>
      <protection locked="0"/>
    </xf>
    <xf numFmtId="0" fontId="1" fillId="0" borderId="33" xfId="0" applyFont="1" applyBorder="1" applyAlignment="1" applyProtection="1">
      <alignment horizontal="left"/>
      <protection locked="0"/>
    </xf>
    <xf numFmtId="0" fontId="0" fillId="0" borderId="34" xfId="0" applyBorder="1"/>
    <xf numFmtId="0" fontId="2" fillId="0" borderId="34" xfId="0" applyFont="1" applyBorder="1"/>
    <xf numFmtId="0" fontId="0" fillId="0" borderId="25" xfId="0" applyBorder="1"/>
    <xf numFmtId="0" fontId="1" fillId="0" borderId="35" xfId="0" applyFont="1" applyBorder="1" applyProtection="1">
      <protection locked="0"/>
    </xf>
    <xf numFmtId="0" fontId="1" fillId="0" borderId="32" xfId="0" applyFont="1" applyBorder="1" applyAlignment="1" applyProtection="1">
      <alignment horizontal="left"/>
      <protection locked="0"/>
    </xf>
    <xf numFmtId="0" fontId="1" fillId="0" borderId="34" xfId="0" applyFont="1" applyBorder="1" applyAlignment="1" applyProtection="1">
      <alignment horizontal="left"/>
      <protection locked="0"/>
    </xf>
    <xf numFmtId="4" fontId="1" fillId="6" borderId="4" xfId="0" applyNumberFormat="1" applyFont="1" applyFill="1" applyBorder="1"/>
    <xf numFmtId="4" fontId="2" fillId="0" borderId="1" xfId="0" applyNumberFormat="1" applyFont="1" applyBorder="1" applyProtection="1">
      <protection locked="0"/>
    </xf>
    <xf numFmtId="0" fontId="0" fillId="6" borderId="0" xfId="0" applyFill="1"/>
    <xf numFmtId="0" fontId="1" fillId="0" borderId="6" xfId="0" applyFont="1" applyBorder="1" applyAlignment="1" applyProtection="1">
      <alignment horizontal="center"/>
      <protection locked="0"/>
    </xf>
    <xf numFmtId="4" fontId="1" fillId="2" borderId="1" xfId="0" applyNumberFormat="1" applyFont="1" applyFill="1" applyBorder="1"/>
    <xf numFmtId="4" fontId="1" fillId="4" borderId="1" xfId="0" applyNumberFormat="1" applyFont="1" applyFill="1" applyBorder="1"/>
    <xf numFmtId="4" fontId="1" fillId="3" borderId="7" xfId="0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center"/>
    </xf>
    <xf numFmtId="4" fontId="0" fillId="6" borderId="1" xfId="0" applyNumberFormat="1" applyFill="1" applyBorder="1" applyAlignment="1" applyProtection="1">
      <alignment horizontal="center"/>
      <protection hidden="1"/>
    </xf>
    <xf numFmtId="4" fontId="0" fillId="8" borderId="1" xfId="0" applyNumberFormat="1" applyFill="1" applyBorder="1" applyProtection="1">
      <protection locked="0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1" xfId="0" applyFont="1" applyBorder="1" applyAlignment="1">
      <alignment horizontal="right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wrapText="1"/>
      <protection locked="0"/>
    </xf>
    <xf numFmtId="0" fontId="23" fillId="0" borderId="0" xfId="0" applyFont="1" applyAlignment="1" applyProtection="1">
      <alignment horizontal="left"/>
      <protection locked="0"/>
    </xf>
    <xf numFmtId="0" fontId="24" fillId="0" borderId="0" xfId="0" quotePrefix="1" applyFont="1" applyAlignment="1" applyProtection="1">
      <alignment horizontal="left"/>
      <protection locked="0"/>
    </xf>
    <xf numFmtId="0" fontId="11" fillId="9" borderId="1" xfId="0" applyFont="1" applyFill="1" applyBorder="1" applyAlignment="1" applyProtection="1">
      <alignment horizontal="center" vertical="center"/>
      <protection locked="0"/>
    </xf>
    <xf numFmtId="0" fontId="11" fillId="9" borderId="1" xfId="0" applyFont="1" applyFill="1" applyBorder="1" applyAlignment="1" applyProtection="1">
      <alignment vertical="center"/>
      <protection locked="0"/>
    </xf>
    <xf numFmtId="4" fontId="11" fillId="9" borderId="1" xfId="0" applyNumberFormat="1" applyFont="1" applyFill="1" applyBorder="1" applyAlignment="1">
      <alignment horizontal="center" vertical="center"/>
    </xf>
    <xf numFmtId="0" fontId="23" fillId="0" borderId="0" xfId="1" applyFont="1"/>
    <xf numFmtId="0" fontId="11" fillId="9" borderId="4" xfId="0" applyFont="1" applyFill="1" applyBorder="1" applyAlignment="1" applyProtection="1">
      <alignment horizontal="center" vertical="center"/>
      <protection locked="0"/>
    </xf>
    <xf numFmtId="0" fontId="2" fillId="0" borderId="0" xfId="1"/>
    <xf numFmtId="0" fontId="1" fillId="0" borderId="0" xfId="1" applyFont="1" applyAlignment="1" applyProtection="1">
      <alignment horizontal="left"/>
      <protection locked="0"/>
    </xf>
    <xf numFmtId="0" fontId="1" fillId="0" borderId="0" xfId="1" applyFont="1"/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Font="1" applyProtection="1">
      <protection locked="0"/>
    </xf>
    <xf numFmtId="0" fontId="0" fillId="0" borderId="0" xfId="0" quotePrefix="1" applyAlignment="1">
      <alignment horizontal="center"/>
    </xf>
    <xf numFmtId="4" fontId="0" fillId="6" borderId="0" xfId="0" applyNumberFormat="1" applyFill="1"/>
    <xf numFmtId="4" fontId="1" fillId="6" borderId="0" xfId="0" applyNumberFormat="1" applyFont="1" applyFill="1"/>
    <xf numFmtId="4" fontId="1" fillId="0" borderId="0" xfId="1" applyNumberFormat="1" applyFont="1" applyAlignment="1">
      <alignment horizontal="center"/>
    </xf>
    <xf numFmtId="4" fontId="2" fillId="0" borderId="0" xfId="1" applyNumberFormat="1" applyAlignment="1">
      <alignment horizontal="center"/>
    </xf>
    <xf numFmtId="0" fontId="2" fillId="0" borderId="1" xfId="1" applyBorder="1" applyProtection="1">
      <protection locked="0"/>
    </xf>
    <xf numFmtId="4" fontId="2" fillId="0" borderId="1" xfId="1" applyNumberFormat="1" applyBorder="1" applyAlignment="1" applyProtection="1">
      <alignment horizontal="center"/>
      <protection locked="0"/>
    </xf>
    <xf numFmtId="4" fontId="0" fillId="0" borderId="0" xfId="0" applyNumberFormat="1" applyAlignment="1" applyProtection="1">
      <alignment horizontal="center"/>
      <protection locked="0"/>
    </xf>
    <xf numFmtId="0" fontId="2" fillId="0" borderId="1" xfId="0" applyFont="1" applyBorder="1"/>
    <xf numFmtId="0" fontId="0" fillId="0" borderId="1" xfId="0" applyBorder="1"/>
    <xf numFmtId="0" fontId="6" fillId="0" borderId="0" xfId="0" applyFont="1"/>
    <xf numFmtId="0" fontId="4" fillId="0" borderId="0" xfId="1" applyFont="1"/>
    <xf numFmtId="4" fontId="0" fillId="10" borderId="1" xfId="0" applyNumberFormat="1" applyFill="1" applyBorder="1" applyAlignment="1">
      <alignment horizontal="center"/>
    </xf>
    <xf numFmtId="4" fontId="14" fillId="0" borderId="24" xfId="0" applyNumberFormat="1" applyFont="1" applyBorder="1" applyAlignment="1">
      <alignment horizontal="left" vertical="center"/>
    </xf>
    <xf numFmtId="4" fontId="14" fillId="0" borderId="0" xfId="0" applyNumberFormat="1" applyFont="1" applyAlignment="1">
      <alignment horizontal="left" vertical="center"/>
    </xf>
    <xf numFmtId="0" fontId="0" fillId="0" borderId="1" xfId="1" applyFont="1" applyBorder="1" applyProtection="1">
      <protection locked="0"/>
    </xf>
    <xf numFmtId="4" fontId="0" fillId="0" borderId="1" xfId="1" applyNumberFormat="1" applyFont="1" applyBorder="1" applyAlignment="1" applyProtection="1">
      <alignment horizontal="center"/>
      <protection locked="0"/>
    </xf>
    <xf numFmtId="0" fontId="0" fillId="0" borderId="0" xfId="1" applyFont="1"/>
    <xf numFmtId="4" fontId="2" fillId="0" borderId="1" xfId="0" applyNumberFormat="1" applyFont="1" applyBorder="1" applyAlignment="1" applyProtection="1">
      <alignment horizontal="center"/>
      <protection locked="0"/>
    </xf>
    <xf numFmtId="0" fontId="3" fillId="0" borderId="0" xfId="0" applyFont="1"/>
    <xf numFmtId="0" fontId="0" fillId="0" borderId="0" xfId="0" quotePrefix="1"/>
    <xf numFmtId="0" fontId="1" fillId="0" borderId="1" xfId="0" applyFont="1" applyBorder="1" applyAlignment="1" applyProtection="1">
      <alignment horizontal="left" wrapText="1"/>
      <protection locked="0"/>
    </xf>
    <xf numFmtId="0" fontId="25" fillId="0" borderId="0" xfId="2" applyAlignment="1" applyProtection="1">
      <alignment vertical="center"/>
      <protection locked="0"/>
    </xf>
    <xf numFmtId="0" fontId="25" fillId="0" borderId="0" xfId="2" applyAlignment="1" applyProtection="1">
      <alignment vertical="center"/>
    </xf>
    <xf numFmtId="4" fontId="14" fillId="0" borderId="24" xfId="0" applyNumberFormat="1" applyFont="1" applyBorder="1" applyAlignment="1">
      <alignment vertical="center"/>
    </xf>
    <xf numFmtId="4" fontId="14" fillId="0" borderId="0" xfId="0" applyNumberFormat="1" applyFont="1" applyAlignment="1">
      <alignment vertical="center"/>
    </xf>
    <xf numFmtId="0" fontId="1" fillId="3" borderId="1" xfId="0" applyFont="1" applyFill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4" fillId="0" borderId="0" xfId="1" applyFont="1" applyAlignment="1">
      <alignment horizontal="center"/>
    </xf>
    <xf numFmtId="0" fontId="11" fillId="0" borderId="3" xfId="0" quotePrefix="1" applyFont="1" applyBorder="1" applyAlignment="1" applyProtection="1">
      <alignment horizontal="left" vertical="center"/>
      <protection locked="0"/>
    </xf>
    <xf numFmtId="4" fontId="11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Protection="1">
      <protection locked="0"/>
    </xf>
    <xf numFmtId="2" fontId="0" fillId="0" borderId="0" xfId="0" applyNumberFormat="1" applyProtection="1">
      <protection locked="0"/>
    </xf>
    <xf numFmtId="2" fontId="26" fillId="0" borderId="0" xfId="0" applyNumberFormat="1" applyFont="1" applyProtection="1">
      <protection locked="0"/>
    </xf>
    <xf numFmtId="0" fontId="27" fillId="0" borderId="0" xfId="0" applyFont="1" applyProtection="1">
      <protection locked="0"/>
    </xf>
    <xf numFmtId="0" fontId="21" fillId="0" borderId="1" xfId="0" applyFont="1" applyBorder="1" applyAlignment="1">
      <alignment wrapText="1"/>
    </xf>
    <xf numFmtId="4" fontId="0" fillId="6" borderId="0" xfId="0" applyNumberFormat="1" applyFill="1" applyProtection="1">
      <protection locked="0"/>
    </xf>
    <xf numFmtId="4" fontId="6" fillId="0" borderId="0" xfId="0" applyNumberFormat="1" applyFont="1"/>
    <xf numFmtId="4" fontId="14" fillId="0" borderId="1" xfId="0" applyNumberFormat="1" applyFont="1" applyBorder="1"/>
    <xf numFmtId="4" fontId="0" fillId="0" borderId="1" xfId="0" applyNumberFormat="1" applyBorder="1" applyAlignment="1">
      <alignment vertical="center"/>
    </xf>
    <xf numFmtId="0" fontId="11" fillId="9" borderId="1" xfId="0" quotePrefix="1" applyFont="1" applyFill="1" applyBorder="1" applyAlignment="1" applyProtection="1">
      <alignment horizontal="left" vertical="center"/>
      <protection locked="0"/>
    </xf>
    <xf numFmtId="0" fontId="2" fillId="0" borderId="0" xfId="0" quotePrefix="1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" xfId="0" applyFont="1" applyBorder="1" applyProtection="1">
      <protection locked="0"/>
    </xf>
    <xf numFmtId="0" fontId="0" fillId="0" borderId="0" xfId="0" applyFill="1" applyProtection="1">
      <protection locked="0"/>
    </xf>
    <xf numFmtId="0" fontId="2" fillId="0" borderId="3" xfId="1" applyBorder="1" applyProtection="1">
      <protection locked="0"/>
    </xf>
    <xf numFmtId="4" fontId="2" fillId="0" borderId="3" xfId="1" applyNumberFormat="1" applyBorder="1" applyAlignment="1" applyProtection="1">
      <alignment horizontal="center"/>
      <protection locked="0"/>
    </xf>
    <xf numFmtId="4" fontId="1" fillId="0" borderId="38" xfId="1" applyNumberFormat="1" applyFont="1" applyBorder="1" applyAlignment="1" applyProtection="1">
      <alignment horizontal="center"/>
      <protection locked="0"/>
    </xf>
    <xf numFmtId="4" fontId="1" fillId="0" borderId="40" xfId="1" applyNumberFormat="1" applyFont="1" applyBorder="1" applyAlignment="1" applyProtection="1">
      <alignment horizontal="center"/>
      <protection locked="0"/>
    </xf>
    <xf numFmtId="0" fontId="2" fillId="0" borderId="42" xfId="1" applyBorder="1" applyProtection="1">
      <protection locked="0"/>
    </xf>
    <xf numFmtId="4" fontId="2" fillId="0" borderId="42" xfId="1" applyNumberFormat="1" applyBorder="1" applyAlignment="1" applyProtection="1">
      <alignment horizontal="center"/>
      <protection locked="0"/>
    </xf>
    <xf numFmtId="4" fontId="2" fillId="0" borderId="43" xfId="1" applyNumberFormat="1" applyBorder="1" applyAlignment="1" applyProtection="1">
      <alignment horizontal="center"/>
      <protection locked="0"/>
    </xf>
    <xf numFmtId="4" fontId="1" fillId="0" borderId="43" xfId="1" applyNumberFormat="1" applyFont="1" applyBorder="1" applyAlignment="1" applyProtection="1">
      <alignment horizontal="center"/>
      <protection locked="0"/>
    </xf>
    <xf numFmtId="0" fontId="1" fillId="0" borderId="15" xfId="1" applyFont="1" applyBorder="1"/>
    <xf numFmtId="0" fontId="2" fillId="0" borderId="23" xfId="1" applyBorder="1"/>
    <xf numFmtId="0" fontId="2" fillId="0" borderId="6" xfId="1" applyBorder="1"/>
    <xf numFmtId="4" fontId="2" fillId="0" borderId="40" xfId="1" applyNumberFormat="1" applyBorder="1" applyAlignment="1" applyProtection="1">
      <alignment horizontal="center"/>
      <protection locked="0"/>
    </xf>
    <xf numFmtId="0" fontId="1" fillId="0" borderId="39" xfId="1" applyFont="1" applyBorder="1" applyAlignment="1">
      <alignment horizontal="center" vertical="center"/>
    </xf>
    <xf numFmtId="0" fontId="2" fillId="0" borderId="39" xfId="1" applyBorder="1" applyAlignment="1">
      <alignment horizontal="center" vertical="center"/>
    </xf>
    <xf numFmtId="0" fontId="1" fillId="0" borderId="41" xfId="1" applyFont="1" applyBorder="1" applyAlignment="1">
      <alignment horizontal="center" vertical="center"/>
    </xf>
    <xf numFmtId="0" fontId="1" fillId="0" borderId="37" xfId="1" applyFont="1" applyBorder="1" applyAlignment="1">
      <alignment horizontal="center" vertical="center"/>
    </xf>
    <xf numFmtId="0" fontId="2" fillId="0" borderId="41" xfId="1" applyBorder="1" applyAlignment="1">
      <alignment horizontal="left" vertical="center"/>
    </xf>
    <xf numFmtId="0" fontId="2" fillId="0" borderId="41" xfId="1" applyBorder="1" applyAlignment="1">
      <alignment horizontal="center" vertical="center"/>
    </xf>
    <xf numFmtId="0" fontId="1" fillId="0" borderId="44" xfId="1" applyFont="1" applyBorder="1" applyAlignment="1">
      <alignment horizontal="center" vertical="center"/>
    </xf>
    <xf numFmtId="0" fontId="2" fillId="0" borderId="45" xfId="1" applyBorder="1" applyProtection="1">
      <protection locked="0"/>
    </xf>
    <xf numFmtId="4" fontId="2" fillId="0" borderId="45" xfId="1" applyNumberFormat="1" applyBorder="1" applyAlignment="1" applyProtection="1">
      <alignment horizontal="center"/>
      <protection locked="0"/>
    </xf>
    <xf numFmtId="3" fontId="1" fillId="0" borderId="46" xfId="1" applyNumberFormat="1" applyFont="1" applyBorder="1" applyAlignment="1" applyProtection="1">
      <alignment horizontal="center"/>
      <protection locked="0"/>
    </xf>
    <xf numFmtId="0" fontId="2" fillId="0" borderId="0" xfId="1" applyAlignment="1">
      <alignment horizontal="center" vertical="center"/>
    </xf>
    <xf numFmtId="4" fontId="2" fillId="0" borderId="1" xfId="1" applyNumberFormat="1" applyBorder="1" applyAlignment="1" applyProtection="1">
      <alignment horizontal="center" vertical="center"/>
      <protection locked="0"/>
    </xf>
    <xf numFmtId="0" fontId="1" fillId="0" borderId="5" xfId="1" applyFont="1" applyBorder="1" applyAlignment="1">
      <alignment horizontal="center" vertical="center" wrapText="1"/>
    </xf>
    <xf numFmtId="0" fontId="0" fillId="0" borderId="42" xfId="0" applyBorder="1"/>
    <xf numFmtId="4" fontId="0" fillId="0" borderId="42" xfId="0" applyNumberFormat="1" applyBorder="1" applyAlignment="1" applyProtection="1">
      <alignment horizontal="center"/>
      <protection locked="0"/>
    </xf>
    <xf numFmtId="0" fontId="1" fillId="0" borderId="39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4" fontId="1" fillId="0" borderId="40" xfId="1" applyNumberFormat="1" applyFont="1" applyBorder="1" applyAlignment="1" applyProtection="1">
      <alignment horizontal="center" vertical="center"/>
      <protection locked="0"/>
    </xf>
    <xf numFmtId="4" fontId="2" fillId="0" borderId="40" xfId="1" applyNumberFormat="1" applyBorder="1" applyAlignment="1" applyProtection="1">
      <alignment horizontal="center" vertical="center"/>
      <protection locked="0"/>
    </xf>
    <xf numFmtId="4" fontId="2" fillId="0" borderId="43" xfId="1" applyNumberForma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/>
    </xf>
    <xf numFmtId="0" fontId="2" fillId="0" borderId="1" xfId="0" quotePrefix="1" applyFont="1" applyBorder="1" applyAlignment="1" applyProtection="1">
      <alignment vertical="center"/>
      <protection locked="0"/>
    </xf>
    <xf numFmtId="4" fontId="0" fillId="0" borderId="40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42" xfId="0" applyBorder="1" applyAlignment="1">
      <alignment vertical="center"/>
    </xf>
    <xf numFmtId="4" fontId="0" fillId="0" borderId="43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4" fontId="0" fillId="0" borderId="40" xfId="0" applyNumberFormat="1" applyBorder="1" applyAlignment="1" applyProtection="1">
      <alignment horizontal="right" vertical="center"/>
      <protection locked="0"/>
    </xf>
    <xf numFmtId="4" fontId="0" fillId="0" borderId="43" xfId="0" applyNumberFormat="1" applyBorder="1" applyAlignment="1" applyProtection="1">
      <alignment horizontal="right" vertical="center"/>
      <protection locked="0"/>
    </xf>
    <xf numFmtId="0" fontId="1" fillId="0" borderId="37" xfId="0" applyFont="1" applyBorder="1" applyAlignment="1">
      <alignment horizontal="center" vertical="center"/>
    </xf>
    <xf numFmtId="0" fontId="2" fillId="0" borderId="3" xfId="0" quotePrefix="1" applyFont="1" applyBorder="1" applyAlignment="1" applyProtection="1">
      <alignment horizontal="center" vertical="center"/>
      <protection locked="0"/>
    </xf>
    <xf numFmtId="4" fontId="0" fillId="0" borderId="38" xfId="0" applyNumberFormat="1" applyBorder="1" applyAlignment="1" applyProtection="1">
      <alignment horizontal="right" vertical="center"/>
      <protection locked="0"/>
    </xf>
    <xf numFmtId="0" fontId="0" fillId="0" borderId="39" xfId="1" applyFont="1" applyBorder="1" applyAlignment="1">
      <alignment horizontal="center" vertical="center"/>
    </xf>
    <xf numFmtId="0" fontId="2" fillId="0" borderId="1" xfId="1" applyBorder="1" applyAlignment="1" applyProtection="1">
      <alignment vertical="center"/>
      <protection locked="0"/>
    </xf>
    <xf numFmtId="0" fontId="0" fillId="0" borderId="1" xfId="1" applyFont="1" applyBorder="1" applyAlignment="1" applyProtection="1">
      <alignment vertical="center"/>
      <protection locked="0"/>
    </xf>
    <xf numFmtId="4" fontId="0" fillId="0" borderId="1" xfId="1" applyNumberFormat="1" applyFont="1" applyBorder="1" applyAlignment="1" applyProtection="1">
      <alignment horizontal="center" vertical="center"/>
      <protection locked="0"/>
    </xf>
    <xf numFmtId="4" fontId="0" fillId="0" borderId="40" xfId="1" applyNumberFormat="1" applyFont="1" applyBorder="1" applyAlignment="1" applyProtection="1">
      <alignment horizontal="center" vertical="center"/>
      <protection locked="0"/>
    </xf>
    <xf numFmtId="0" fontId="2" fillId="0" borderId="42" xfId="1" applyBorder="1" applyAlignment="1" applyProtection="1">
      <alignment vertical="center"/>
      <protection locked="0"/>
    </xf>
    <xf numFmtId="4" fontId="2" fillId="0" borderId="42" xfId="1" applyNumberFormat="1" applyBorder="1" applyAlignment="1" applyProtection="1">
      <alignment horizontal="center" vertical="center"/>
      <protection locked="0"/>
    </xf>
    <xf numFmtId="0" fontId="2" fillId="0" borderId="3" xfId="0" quotePrefix="1" applyFont="1" applyBorder="1" applyAlignment="1" applyProtection="1">
      <alignment vertical="center"/>
      <protection locked="0"/>
    </xf>
    <xf numFmtId="4" fontId="0" fillId="0" borderId="38" xfId="0" applyNumberFormat="1" applyBorder="1" applyAlignment="1" applyProtection="1">
      <alignment horizontal="center" vertical="center"/>
      <protection locked="0"/>
    </xf>
    <xf numFmtId="0" fontId="1" fillId="0" borderId="46" xfId="1" applyFont="1" applyBorder="1" applyAlignment="1">
      <alignment horizontal="center" vertical="center"/>
    </xf>
    <xf numFmtId="0" fontId="2" fillId="0" borderId="40" xfId="1" applyBorder="1" applyAlignment="1">
      <alignment horizontal="center" vertical="center"/>
    </xf>
    <xf numFmtId="0" fontId="1" fillId="0" borderId="40" xfId="1" applyFont="1" applyBorder="1" applyAlignment="1">
      <alignment horizontal="center" vertical="center"/>
    </xf>
    <xf numFmtId="0" fontId="0" fillId="0" borderId="40" xfId="1" applyFont="1" applyBorder="1" applyAlignment="1">
      <alignment horizontal="center" vertical="center"/>
    </xf>
    <xf numFmtId="0" fontId="1" fillId="0" borderId="47" xfId="1" applyFont="1" applyBorder="1" applyAlignment="1">
      <alignment horizontal="center" vertical="center"/>
    </xf>
    <xf numFmtId="0" fontId="2" fillId="0" borderId="47" xfId="1" applyBorder="1" applyAlignment="1">
      <alignment horizontal="center" vertical="center"/>
    </xf>
    <xf numFmtId="0" fontId="0" fillId="0" borderId="47" xfId="1" applyFont="1" applyBorder="1" applyAlignment="1">
      <alignment horizontal="center" vertical="center"/>
    </xf>
    <xf numFmtId="0" fontId="2" fillId="0" borderId="48" xfId="1" applyBorder="1" applyAlignment="1">
      <alignment horizontal="center" vertical="center"/>
    </xf>
    <xf numFmtId="0" fontId="2" fillId="0" borderId="44" xfId="1" applyBorder="1" applyAlignment="1" applyProtection="1">
      <alignment vertical="center"/>
      <protection locked="0"/>
    </xf>
    <xf numFmtId="4" fontId="2" fillId="0" borderId="45" xfId="1" applyNumberFormat="1" applyBorder="1" applyAlignment="1" applyProtection="1">
      <alignment horizontal="center" vertical="center"/>
      <protection locked="0"/>
    </xf>
    <xf numFmtId="4" fontId="1" fillId="0" borderId="46" xfId="1" applyNumberFormat="1" applyFont="1" applyBorder="1" applyAlignment="1" applyProtection="1">
      <alignment horizontal="center" vertical="center"/>
      <protection locked="0"/>
    </xf>
    <xf numFmtId="0" fontId="2" fillId="0" borderId="39" xfId="1" applyBorder="1" applyAlignment="1" applyProtection="1">
      <alignment vertical="center"/>
      <protection locked="0"/>
    </xf>
    <xf numFmtId="0" fontId="0" fillId="0" borderId="39" xfId="1" applyFont="1" applyBorder="1" applyAlignment="1" applyProtection="1">
      <alignment vertical="center"/>
      <protection locked="0"/>
    </xf>
    <xf numFmtId="0" fontId="2" fillId="0" borderId="41" xfId="1" applyBorder="1" applyAlignment="1" applyProtection="1">
      <alignment vertical="center"/>
      <protection locked="0"/>
    </xf>
    <xf numFmtId="0" fontId="1" fillId="0" borderId="44" xfId="0" applyFont="1" applyBorder="1" applyAlignment="1">
      <alignment horizontal="center" vertical="center"/>
    </xf>
    <xf numFmtId="0" fontId="2" fillId="0" borderId="45" xfId="0" quotePrefix="1" applyFont="1" applyBorder="1" applyProtection="1">
      <protection locked="0"/>
    </xf>
    <xf numFmtId="4" fontId="0" fillId="0" borderId="45" xfId="0" applyNumberFormat="1" applyBorder="1" applyAlignment="1" applyProtection="1">
      <alignment horizontal="center"/>
      <protection locked="0"/>
    </xf>
    <xf numFmtId="0" fontId="2" fillId="0" borderId="45" xfId="1" applyBorder="1" applyAlignment="1" applyProtection="1">
      <alignment vertical="center"/>
      <protection locked="0"/>
    </xf>
    <xf numFmtId="0" fontId="2" fillId="0" borderId="43" xfId="1" applyBorder="1" applyAlignment="1">
      <alignment horizontal="center" vertical="center"/>
    </xf>
    <xf numFmtId="0" fontId="2" fillId="0" borderId="1" xfId="1" applyBorder="1" applyAlignment="1" applyProtection="1">
      <alignment horizontal="center" vertical="center"/>
      <protection locked="0"/>
    </xf>
    <xf numFmtId="0" fontId="2" fillId="0" borderId="45" xfId="1" applyBorder="1" applyAlignment="1" applyProtection="1">
      <alignment horizontal="center" vertical="center"/>
      <protection locked="0"/>
    </xf>
    <xf numFmtId="0" fontId="2" fillId="0" borderId="42" xfId="1" applyBorder="1" applyAlignment="1" applyProtection="1">
      <alignment horizontal="center" vertical="center"/>
      <protection locked="0"/>
    </xf>
    <xf numFmtId="0" fontId="1" fillId="0" borderId="1" xfId="1" applyFont="1" applyBorder="1" applyAlignment="1" applyProtection="1">
      <alignment horizontal="center" vertical="center"/>
      <protection locked="0"/>
    </xf>
    <xf numFmtId="0" fontId="0" fillId="0" borderId="1" xfId="1" applyFont="1" applyBorder="1" applyAlignment="1" applyProtection="1">
      <alignment horizontal="center" vertical="center"/>
      <protection locked="0"/>
    </xf>
    <xf numFmtId="0" fontId="1" fillId="0" borderId="45" xfId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4" fontId="2" fillId="6" borderId="0" xfId="0" applyNumberFormat="1" applyFont="1" applyFill="1"/>
    <xf numFmtId="4" fontId="0" fillId="0" borderId="1" xfId="0" applyNumberFormat="1" applyBorder="1"/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0" xfId="0" quotePrefix="1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18" fillId="9" borderId="8" xfId="0" applyFont="1" applyFill="1" applyBorder="1" applyAlignment="1" applyProtection="1">
      <alignment horizontal="center" vertical="center"/>
      <protection locked="0"/>
    </xf>
    <xf numFmtId="0" fontId="18" fillId="9" borderId="12" xfId="0" applyFont="1" applyFill="1" applyBorder="1" applyAlignment="1" applyProtection="1">
      <alignment horizontal="center" vertical="center"/>
      <protection locked="0"/>
    </xf>
    <xf numFmtId="0" fontId="17" fillId="9" borderId="8" xfId="0" applyFont="1" applyFill="1" applyBorder="1" applyAlignment="1" applyProtection="1">
      <alignment horizontal="center" vertical="center"/>
      <protection locked="0"/>
    </xf>
    <xf numFmtId="0" fontId="17" fillId="9" borderId="12" xfId="0" applyFont="1" applyFill="1" applyBorder="1" applyAlignment="1" applyProtection="1">
      <alignment horizontal="center" vertical="center"/>
      <protection locked="0"/>
    </xf>
    <xf numFmtId="0" fontId="17" fillId="9" borderId="10" xfId="0" applyFont="1" applyFill="1" applyBorder="1" applyAlignment="1" applyProtection="1">
      <alignment horizontal="center" vertical="center"/>
      <protection locked="0"/>
    </xf>
    <xf numFmtId="0" fontId="17" fillId="9" borderId="11" xfId="0" applyFont="1" applyFill="1" applyBorder="1" applyAlignment="1" applyProtection="1">
      <alignment horizontal="center" vertical="center"/>
      <protection locked="0"/>
    </xf>
    <xf numFmtId="0" fontId="15" fillId="9" borderId="5" xfId="0" applyFont="1" applyFill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20" fillId="0" borderId="26" xfId="0" applyFont="1" applyBorder="1" applyAlignment="1" applyProtection="1">
      <alignment horizontal="center" vertical="center" wrapText="1"/>
      <protection locked="0"/>
    </xf>
    <xf numFmtId="0" fontId="20" fillId="0" borderId="27" xfId="0" applyFont="1" applyBorder="1" applyAlignment="1" applyProtection="1">
      <alignment horizontal="center" vertical="center" wrapText="1"/>
      <protection locked="0"/>
    </xf>
    <xf numFmtId="0" fontId="20" fillId="0" borderId="28" xfId="0" applyFont="1" applyBorder="1" applyAlignment="1" applyProtection="1">
      <alignment horizontal="center" vertical="center" wrapText="1"/>
      <protection locked="0"/>
    </xf>
    <xf numFmtId="0" fontId="20" fillId="0" borderId="24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25" xfId="0" applyFont="1" applyBorder="1" applyAlignment="1" applyProtection="1">
      <alignment horizontal="center" vertical="center" wrapText="1"/>
      <protection locked="0"/>
    </xf>
    <xf numFmtId="0" fontId="20" fillId="0" borderId="29" xfId="0" applyFont="1" applyBorder="1" applyAlignment="1" applyProtection="1">
      <alignment horizontal="center" vertical="center" wrapText="1"/>
      <protection locked="0"/>
    </xf>
    <xf numFmtId="0" fontId="20" fillId="0" borderId="30" xfId="0" applyFont="1" applyBorder="1" applyAlignment="1" applyProtection="1">
      <alignment horizontal="center" vertical="center" wrapText="1"/>
      <protection locked="0"/>
    </xf>
    <xf numFmtId="0" fontId="20" fillId="0" borderId="3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0" borderId="1" xfId="0" quotePrefix="1" applyFont="1" applyBorder="1" applyProtection="1"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4" fontId="14" fillId="0" borderId="24" xfId="0" applyNumberFormat="1" applyFont="1" applyBorder="1" applyAlignment="1">
      <alignment horizontal="left" vertical="center"/>
    </xf>
    <xf numFmtId="4" fontId="14" fillId="0" borderId="0" xfId="0" applyNumberFormat="1" applyFont="1" applyAlignment="1">
      <alignment horizontal="left" vertical="center"/>
    </xf>
    <xf numFmtId="4" fontId="14" fillId="6" borderId="24" xfId="0" applyNumberFormat="1" applyFont="1" applyFill="1" applyBorder="1" applyAlignment="1">
      <alignment horizontal="center" vertical="center"/>
    </xf>
    <xf numFmtId="4" fontId="14" fillId="6" borderId="0" xfId="0" applyNumberFormat="1" applyFont="1" applyFill="1" applyAlignment="1">
      <alignment horizontal="center" vertical="center"/>
    </xf>
    <xf numFmtId="0" fontId="17" fillId="9" borderId="5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5" fillId="9" borderId="5" xfId="0" applyFont="1" applyFill="1" applyBorder="1" applyAlignment="1" applyProtection="1">
      <alignment vertic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25" fillId="0" borderId="0" xfId="2" applyAlignment="1">
      <alignment vertical="center"/>
    </xf>
    <xf numFmtId="4" fontId="14" fillId="0" borderId="25" xfId="0" applyNumberFormat="1" applyFont="1" applyBorder="1" applyAlignment="1">
      <alignment horizontal="center" vertical="center" wrapText="1"/>
    </xf>
    <xf numFmtId="0" fontId="11" fillId="9" borderId="1" xfId="0" quotePrefix="1" applyFont="1" applyFill="1" applyBorder="1" applyAlignment="1" applyProtection="1">
      <alignment horizontal="left" vertical="center"/>
      <protection locked="0"/>
    </xf>
    <xf numFmtId="0" fontId="15" fillId="9" borderId="1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0" borderId="1" xfId="0" quotePrefix="1" applyFont="1" applyBorder="1" applyAlignment="1" applyProtection="1">
      <alignment horizontal="left"/>
      <protection locked="0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5" xfId="1" applyFont="1" applyBorder="1" applyAlignment="1">
      <alignment horizontal="center" vertical="center" wrapText="1"/>
    </xf>
    <xf numFmtId="0" fontId="1" fillId="0" borderId="23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1" fillId="0" borderId="15" xfId="1" applyFont="1" applyBorder="1" applyAlignment="1">
      <alignment horizontal="center" vertical="center"/>
    </xf>
    <xf numFmtId="0" fontId="1" fillId="0" borderId="23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4" fontId="1" fillId="0" borderId="15" xfId="1" applyNumberFormat="1" applyFont="1" applyBorder="1" applyAlignment="1">
      <alignment horizontal="center" vertical="center"/>
    </xf>
    <xf numFmtId="4" fontId="1" fillId="0" borderId="23" xfId="1" applyNumberFormat="1" applyFont="1" applyBorder="1" applyAlignment="1">
      <alignment horizontal="center" vertical="center"/>
    </xf>
    <xf numFmtId="4" fontId="1" fillId="0" borderId="6" xfId="1" applyNumberFormat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1" fillId="0" borderId="16" xfId="1" applyFont="1" applyBorder="1" applyAlignment="1">
      <alignment horizontal="center" vertical="center" wrapText="1"/>
    </xf>
    <xf numFmtId="0" fontId="1" fillId="0" borderId="19" xfId="1" applyFont="1" applyBorder="1" applyAlignment="1">
      <alignment horizontal="center" vertical="center" wrapText="1"/>
    </xf>
    <xf numFmtId="0" fontId="1" fillId="0" borderId="21" xfId="1" applyFont="1" applyBorder="1" applyAlignment="1">
      <alignment horizontal="center" vertical="center" wrapText="1"/>
    </xf>
    <xf numFmtId="4" fontId="1" fillId="0" borderId="15" xfId="1" applyNumberFormat="1" applyFont="1" applyBorder="1" applyAlignment="1">
      <alignment horizontal="center" vertical="center" wrapText="1"/>
    </xf>
    <xf numFmtId="4" fontId="1" fillId="0" borderId="23" xfId="1" applyNumberFormat="1" applyFont="1" applyBorder="1" applyAlignment="1">
      <alignment horizontal="center" vertical="center" wrapText="1"/>
    </xf>
    <xf numFmtId="4" fontId="1" fillId="0" borderId="6" xfId="1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/>
    </xf>
    <xf numFmtId="4" fontId="1" fillId="0" borderId="23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M47"/>
  <sheetViews>
    <sheetView showGridLines="0" workbookViewId="0">
      <selection activeCell="O24" sqref="O24"/>
    </sheetView>
  </sheetViews>
  <sheetFormatPr baseColWidth="10" defaultColWidth="11.453125" defaultRowHeight="12.5" x14ac:dyDescent="0.25"/>
  <cols>
    <col min="2" max="2" width="8.1796875" customWidth="1"/>
    <col min="3" max="3" width="36" style="104" customWidth="1"/>
    <col min="4" max="4" width="9.1796875" customWidth="1"/>
    <col min="5" max="5" width="14" customWidth="1"/>
    <col min="13" max="13" width="15.1796875" customWidth="1"/>
  </cols>
  <sheetData>
    <row r="1" spans="1:13" ht="13" thickBot="1" x14ac:dyDescent="0.3"/>
    <row r="2" spans="1:13" ht="27" customHeight="1" thickBot="1" x14ac:dyDescent="0.3">
      <c r="A2" s="120" t="s">
        <v>146</v>
      </c>
      <c r="C2" s="118" t="s">
        <v>147</v>
      </c>
      <c r="E2" s="301" t="s">
        <v>148</v>
      </c>
      <c r="F2" s="302"/>
      <c r="G2" s="302"/>
      <c r="H2" s="302"/>
      <c r="I2" s="302"/>
      <c r="J2" s="302"/>
      <c r="K2" s="302"/>
      <c r="L2" s="302"/>
      <c r="M2" s="303"/>
    </row>
    <row r="3" spans="1:13" x14ac:dyDescent="0.25">
      <c r="C3" s="119" t="s">
        <v>149</v>
      </c>
      <c r="E3" s="107"/>
      <c r="M3" s="108"/>
    </row>
    <row r="4" spans="1:13" x14ac:dyDescent="0.25">
      <c r="C4" s="116"/>
      <c r="E4" s="109"/>
      <c r="M4" s="108"/>
    </row>
    <row r="5" spans="1:13" x14ac:dyDescent="0.25">
      <c r="C5" s="116"/>
      <c r="E5" s="109">
        <v>706</v>
      </c>
      <c r="F5" t="s">
        <v>150</v>
      </c>
      <c r="M5" s="108"/>
    </row>
    <row r="6" spans="1:13" x14ac:dyDescent="0.25">
      <c r="C6" s="116">
        <v>463121</v>
      </c>
      <c r="E6" s="109"/>
      <c r="F6">
        <v>7061</v>
      </c>
      <c r="G6" t="s">
        <v>151</v>
      </c>
      <c r="M6" s="108"/>
    </row>
    <row r="7" spans="1:13" x14ac:dyDescent="0.25">
      <c r="C7" s="116"/>
      <c r="E7" s="109"/>
      <c r="F7">
        <v>7062</v>
      </c>
      <c r="G7" t="s">
        <v>152</v>
      </c>
      <c r="M7" s="108"/>
    </row>
    <row r="8" spans="1:13" x14ac:dyDescent="0.25">
      <c r="C8" s="116">
        <v>463122</v>
      </c>
      <c r="E8" s="109"/>
      <c r="G8">
        <v>70621</v>
      </c>
      <c r="H8" t="s">
        <v>153</v>
      </c>
      <c r="M8" s="108"/>
    </row>
    <row r="9" spans="1:13" x14ac:dyDescent="0.25">
      <c r="C9" s="116">
        <v>463123</v>
      </c>
      <c r="E9" s="109"/>
      <c r="G9">
        <v>70622</v>
      </c>
      <c r="H9" t="s">
        <v>154</v>
      </c>
      <c r="M9" s="108"/>
    </row>
    <row r="10" spans="1:13" x14ac:dyDescent="0.25">
      <c r="C10" s="116"/>
      <c r="E10" s="109">
        <v>707</v>
      </c>
      <c r="F10" t="s">
        <v>155</v>
      </c>
      <c r="M10" s="108"/>
    </row>
    <row r="11" spans="1:13" x14ac:dyDescent="0.25">
      <c r="C11" s="116">
        <v>463171</v>
      </c>
      <c r="E11" s="109"/>
      <c r="F11">
        <v>7071</v>
      </c>
      <c r="G11" t="s">
        <v>156</v>
      </c>
      <c r="M11" s="108"/>
    </row>
    <row r="12" spans="1:13" x14ac:dyDescent="0.25">
      <c r="C12" s="116">
        <v>463172</v>
      </c>
      <c r="E12" s="109"/>
      <c r="F12">
        <v>7072</v>
      </c>
      <c r="G12" t="s">
        <v>157</v>
      </c>
      <c r="M12" s="108"/>
    </row>
    <row r="13" spans="1:13" x14ac:dyDescent="0.25">
      <c r="C13" s="116">
        <v>463173</v>
      </c>
      <c r="E13" s="109"/>
      <c r="F13">
        <v>7073</v>
      </c>
      <c r="G13" t="s">
        <v>158</v>
      </c>
      <c r="M13" s="108"/>
    </row>
    <row r="14" spans="1:13" x14ac:dyDescent="0.25">
      <c r="C14" s="116"/>
      <c r="E14" s="109">
        <v>708</v>
      </c>
      <c r="F14" t="s">
        <v>159</v>
      </c>
      <c r="M14" s="108"/>
    </row>
    <row r="15" spans="1:13" x14ac:dyDescent="0.25">
      <c r="C15" s="116">
        <v>463183</v>
      </c>
      <c r="E15" s="109"/>
      <c r="F15">
        <v>7083</v>
      </c>
      <c r="G15" t="s">
        <v>160</v>
      </c>
      <c r="M15" s="108"/>
    </row>
    <row r="16" spans="1:13" x14ac:dyDescent="0.25">
      <c r="C16" s="116">
        <v>463184</v>
      </c>
      <c r="E16" s="109"/>
      <c r="F16">
        <v>7084</v>
      </c>
      <c r="G16" t="s">
        <v>161</v>
      </c>
      <c r="M16" s="108"/>
    </row>
    <row r="17" spans="3:13" x14ac:dyDescent="0.25">
      <c r="C17" s="116">
        <v>463185</v>
      </c>
      <c r="E17" s="109"/>
      <c r="F17">
        <v>7088</v>
      </c>
      <c r="G17" t="s">
        <v>162</v>
      </c>
      <c r="M17" s="108"/>
    </row>
    <row r="18" spans="3:13" x14ac:dyDescent="0.25">
      <c r="C18" s="116">
        <v>463100</v>
      </c>
      <c r="E18" s="109">
        <v>741</v>
      </c>
      <c r="F18" s="110" t="s">
        <v>163</v>
      </c>
      <c r="M18" s="108"/>
    </row>
    <row r="19" spans="3:13" x14ac:dyDescent="0.25">
      <c r="C19" s="116">
        <v>463100</v>
      </c>
      <c r="E19" s="109">
        <v>742</v>
      </c>
      <c r="F19" s="110" t="s">
        <v>164</v>
      </c>
      <c r="M19" s="108"/>
    </row>
    <row r="20" spans="3:13" x14ac:dyDescent="0.25">
      <c r="C20" s="116">
        <v>463110</v>
      </c>
      <c r="E20" s="109">
        <v>748</v>
      </c>
      <c r="F20" s="110" t="s">
        <v>165</v>
      </c>
      <c r="M20" s="108"/>
    </row>
    <row r="21" spans="3:13" x14ac:dyDescent="0.25">
      <c r="C21" s="116"/>
      <c r="E21" s="109">
        <v>753</v>
      </c>
      <c r="F21" t="s">
        <v>166</v>
      </c>
      <c r="M21" s="108"/>
    </row>
    <row r="22" spans="3:13" x14ac:dyDescent="0.25">
      <c r="C22" s="116">
        <v>463131</v>
      </c>
      <c r="E22" s="109"/>
      <c r="F22">
        <v>7531</v>
      </c>
      <c r="G22" t="s">
        <v>167</v>
      </c>
      <c r="M22" s="108"/>
    </row>
    <row r="23" spans="3:13" x14ac:dyDescent="0.25">
      <c r="C23" s="116">
        <v>463132</v>
      </c>
      <c r="E23" s="109"/>
      <c r="F23">
        <v>7532</v>
      </c>
      <c r="G23" t="s">
        <v>93</v>
      </c>
      <c r="M23" s="108"/>
    </row>
    <row r="24" spans="3:13" x14ac:dyDescent="0.25">
      <c r="C24" s="116"/>
      <c r="E24" s="109">
        <v>754</v>
      </c>
      <c r="F24" s="110" t="s">
        <v>168</v>
      </c>
      <c r="M24" s="108"/>
    </row>
    <row r="25" spans="3:13" x14ac:dyDescent="0.25">
      <c r="C25" s="116">
        <v>463141</v>
      </c>
      <c r="E25" s="109"/>
      <c r="F25" s="110">
        <v>7541</v>
      </c>
      <c r="G25" t="s">
        <v>169</v>
      </c>
      <c r="M25" s="108"/>
    </row>
    <row r="26" spans="3:13" x14ac:dyDescent="0.25">
      <c r="C26" s="116">
        <v>463142</v>
      </c>
      <c r="E26" s="109"/>
      <c r="F26" s="110">
        <v>7542</v>
      </c>
      <c r="G26" t="s">
        <v>170</v>
      </c>
      <c r="M26" s="108"/>
    </row>
    <row r="27" spans="3:13" x14ac:dyDescent="0.25">
      <c r="C27" s="116">
        <v>463155</v>
      </c>
      <c r="E27" s="109">
        <v>755</v>
      </c>
      <c r="F27" t="s">
        <v>171</v>
      </c>
      <c r="M27" s="108"/>
    </row>
    <row r="28" spans="3:13" x14ac:dyDescent="0.25">
      <c r="C28" s="116"/>
      <c r="E28" s="109">
        <v>756</v>
      </c>
      <c r="F28" s="110" t="s">
        <v>172</v>
      </c>
      <c r="M28" s="108"/>
    </row>
    <row r="29" spans="3:13" x14ac:dyDescent="0.25">
      <c r="C29" s="116">
        <v>463161</v>
      </c>
      <c r="E29" s="109"/>
      <c r="F29">
        <v>7561</v>
      </c>
      <c r="G29" s="110" t="s">
        <v>173</v>
      </c>
      <c r="M29" s="108"/>
    </row>
    <row r="30" spans="3:13" x14ac:dyDescent="0.25">
      <c r="C30" s="116">
        <v>463162</v>
      </c>
      <c r="E30" s="109"/>
      <c r="F30">
        <v>7562</v>
      </c>
      <c r="G30" s="110" t="s">
        <v>174</v>
      </c>
      <c r="M30" s="108"/>
    </row>
    <row r="31" spans="3:13" x14ac:dyDescent="0.25">
      <c r="C31" s="116"/>
      <c r="E31" s="109"/>
      <c r="G31" s="110"/>
      <c r="M31" s="108"/>
    </row>
    <row r="32" spans="3:13" x14ac:dyDescent="0.25">
      <c r="C32" s="116"/>
      <c r="E32" s="109"/>
      <c r="G32" s="110"/>
      <c r="M32" s="108"/>
    </row>
    <row r="33" spans="1:13" x14ac:dyDescent="0.25">
      <c r="C33" s="116"/>
      <c r="E33" s="109"/>
      <c r="G33" s="110"/>
      <c r="M33" s="108"/>
    </row>
    <row r="34" spans="1:13" ht="13" thickBot="1" x14ac:dyDescent="0.3">
      <c r="C34" s="117"/>
      <c r="E34" s="111"/>
      <c r="F34" s="112"/>
      <c r="G34" s="113"/>
      <c r="H34" s="112"/>
      <c r="I34" s="112"/>
      <c r="J34" s="112"/>
      <c r="K34" s="112"/>
      <c r="L34" s="112"/>
      <c r="M34" s="114"/>
    </row>
    <row r="35" spans="1:13" ht="13" thickBot="1" x14ac:dyDescent="0.3"/>
    <row r="36" spans="1:13" ht="13" x14ac:dyDescent="0.25">
      <c r="A36" s="120" t="s">
        <v>175</v>
      </c>
      <c r="C36" s="122">
        <v>461071</v>
      </c>
      <c r="E36" s="115">
        <v>62781</v>
      </c>
      <c r="F36" s="105" t="s">
        <v>176</v>
      </c>
      <c r="G36" s="105"/>
      <c r="H36" s="105"/>
      <c r="I36" s="105"/>
      <c r="J36" s="105"/>
      <c r="K36" s="105"/>
      <c r="L36" s="105"/>
      <c r="M36" s="106"/>
    </row>
    <row r="37" spans="1:13" ht="13" x14ac:dyDescent="0.25">
      <c r="A37" s="120"/>
      <c r="C37" s="116">
        <v>461072</v>
      </c>
      <c r="E37" s="109">
        <v>62782</v>
      </c>
      <c r="F37" s="110" t="s">
        <v>259</v>
      </c>
      <c r="M37" s="108"/>
    </row>
    <row r="38" spans="1:13" ht="13" thickBot="1" x14ac:dyDescent="0.3">
      <c r="C38" s="149">
        <v>461058</v>
      </c>
      <c r="E38" s="150" t="s">
        <v>177</v>
      </c>
      <c r="F38" s="112" t="s">
        <v>178</v>
      </c>
      <c r="G38" s="112"/>
      <c r="H38" s="112"/>
      <c r="I38" s="112"/>
      <c r="J38" s="112"/>
      <c r="K38" s="112"/>
      <c r="L38" s="112"/>
      <c r="M38" s="114"/>
    </row>
    <row r="40" spans="1:13" ht="13" x14ac:dyDescent="0.25">
      <c r="A40" s="120" t="s">
        <v>179</v>
      </c>
      <c r="C40" s="104">
        <v>451100</v>
      </c>
      <c r="E40">
        <v>451000</v>
      </c>
      <c r="F40" t="s">
        <v>180</v>
      </c>
    </row>
    <row r="41" spans="1:13" x14ac:dyDescent="0.25">
      <c r="C41" s="104">
        <v>451100</v>
      </c>
      <c r="E41" s="146" t="s">
        <v>181</v>
      </c>
      <c r="F41" t="s">
        <v>182</v>
      </c>
    </row>
    <row r="42" spans="1:13" x14ac:dyDescent="0.25">
      <c r="C42" s="104">
        <v>463191</v>
      </c>
      <c r="E42" s="146">
        <v>467600</v>
      </c>
      <c r="F42" s="110" t="s">
        <v>290</v>
      </c>
    </row>
    <row r="43" spans="1:13" x14ac:dyDescent="0.25">
      <c r="C43" s="104">
        <v>463200</v>
      </c>
      <c r="E43">
        <v>463200</v>
      </c>
      <c r="F43" t="s">
        <v>183</v>
      </c>
    </row>
    <row r="44" spans="1:13" x14ac:dyDescent="0.25">
      <c r="C44" s="104">
        <v>463400</v>
      </c>
      <c r="E44">
        <v>463400</v>
      </c>
      <c r="F44" s="110" t="s">
        <v>184</v>
      </c>
    </row>
    <row r="45" spans="1:13" x14ac:dyDescent="0.25">
      <c r="C45" s="104">
        <v>463500</v>
      </c>
      <c r="E45">
        <v>463500</v>
      </c>
      <c r="F45" t="s">
        <v>185</v>
      </c>
    </row>
    <row r="46" spans="1:13" x14ac:dyDescent="0.25">
      <c r="C46" s="104">
        <v>467000</v>
      </c>
      <c r="E46" s="147" t="s">
        <v>186</v>
      </c>
      <c r="F46" s="110" t="s">
        <v>187</v>
      </c>
    </row>
    <row r="47" spans="1:13" x14ac:dyDescent="0.25">
      <c r="C47" s="104">
        <v>467100</v>
      </c>
      <c r="E47" s="146" t="s">
        <v>186</v>
      </c>
      <c r="F47" s="110" t="s">
        <v>248</v>
      </c>
    </row>
  </sheetData>
  <mergeCells count="1">
    <mergeCell ref="E2:M2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9"/>
  <sheetViews>
    <sheetView showGridLines="0" workbookViewId="0">
      <selection activeCell="B6" sqref="B6:D25"/>
    </sheetView>
  </sheetViews>
  <sheetFormatPr baseColWidth="10" defaultColWidth="11.453125" defaultRowHeight="12.5" x14ac:dyDescent="0.25"/>
  <cols>
    <col min="1" max="1" width="12.453125" customWidth="1"/>
    <col min="2" max="2" width="45.81640625" bestFit="1" customWidth="1"/>
    <col min="3" max="3" width="13" customWidth="1"/>
    <col min="4" max="4" width="11.81640625" customWidth="1"/>
  </cols>
  <sheetData>
    <row r="1" spans="1:5" ht="15.5" x14ac:dyDescent="0.35">
      <c r="A1" s="177" t="s">
        <v>238</v>
      </c>
      <c r="B1" s="177"/>
      <c r="C1" s="170"/>
      <c r="D1" s="164">
        <v>2025</v>
      </c>
      <c r="E1" s="160"/>
    </row>
    <row r="2" spans="1:5" ht="13" thickBot="1" x14ac:dyDescent="0.3">
      <c r="A2" s="160"/>
      <c r="B2" s="160"/>
      <c r="C2" s="170"/>
      <c r="D2" s="160"/>
      <c r="E2" s="160"/>
    </row>
    <row r="3" spans="1:5" x14ac:dyDescent="0.25">
      <c r="A3" s="352" t="s">
        <v>339</v>
      </c>
      <c r="B3" s="355" t="s">
        <v>241</v>
      </c>
      <c r="C3" s="358" t="s">
        <v>221</v>
      </c>
      <c r="D3" s="352" t="s">
        <v>338</v>
      </c>
      <c r="E3" s="160"/>
    </row>
    <row r="4" spans="1:5" x14ac:dyDescent="0.25">
      <c r="A4" s="353"/>
      <c r="B4" s="356"/>
      <c r="C4" s="359"/>
      <c r="D4" s="353"/>
      <c r="E4" s="160"/>
    </row>
    <row r="5" spans="1:5" ht="13" thickBot="1" x14ac:dyDescent="0.3">
      <c r="A5" s="354"/>
      <c r="B5" s="357"/>
      <c r="C5" s="360"/>
      <c r="D5" s="354"/>
      <c r="E5" s="160"/>
    </row>
    <row r="6" spans="1:5" ht="13" x14ac:dyDescent="0.25">
      <c r="A6" s="277">
        <v>467000</v>
      </c>
      <c r="B6" s="281"/>
      <c r="C6" s="282"/>
      <c r="D6" s="283"/>
      <c r="E6" s="160"/>
    </row>
    <row r="7" spans="1:5" x14ac:dyDescent="0.25">
      <c r="A7" s="278"/>
      <c r="B7" s="284"/>
      <c r="C7" s="234"/>
      <c r="D7" s="242"/>
      <c r="E7" s="160"/>
    </row>
    <row r="8" spans="1:5" ht="13" x14ac:dyDescent="0.25">
      <c r="A8" s="277">
        <v>467000</v>
      </c>
      <c r="B8" s="284"/>
      <c r="C8" s="234"/>
      <c r="D8" s="241"/>
      <c r="E8" s="160"/>
    </row>
    <row r="9" spans="1:5" x14ac:dyDescent="0.25">
      <c r="A9" s="278"/>
      <c r="B9" s="284"/>
      <c r="C9" s="234"/>
      <c r="D9" s="242"/>
      <c r="E9" s="160"/>
    </row>
    <row r="10" spans="1:5" ht="13" x14ac:dyDescent="0.25">
      <c r="A10" s="277">
        <v>467000</v>
      </c>
      <c r="B10" s="284"/>
      <c r="C10" s="234"/>
      <c r="D10" s="241"/>
      <c r="E10" s="160"/>
    </row>
    <row r="11" spans="1:5" x14ac:dyDescent="0.25">
      <c r="A11" s="278"/>
      <c r="B11" s="284"/>
      <c r="C11" s="234"/>
      <c r="D11" s="242"/>
      <c r="E11" s="160"/>
    </row>
    <row r="12" spans="1:5" ht="13" x14ac:dyDescent="0.25">
      <c r="A12" s="277">
        <v>467000</v>
      </c>
      <c r="B12" s="285"/>
      <c r="C12" s="267"/>
      <c r="D12" s="241"/>
      <c r="E12" s="183"/>
    </row>
    <row r="13" spans="1:5" x14ac:dyDescent="0.25">
      <c r="A13" s="278"/>
      <c r="B13" s="284"/>
      <c r="C13" s="234"/>
      <c r="D13" s="242"/>
      <c r="E13" s="160"/>
    </row>
    <row r="14" spans="1:5" ht="13" x14ac:dyDescent="0.25">
      <c r="A14" s="277">
        <v>467000</v>
      </c>
      <c r="B14" s="285"/>
      <c r="C14" s="267"/>
      <c r="D14" s="241"/>
      <c r="E14" s="183"/>
    </row>
    <row r="15" spans="1:5" x14ac:dyDescent="0.25">
      <c r="A15" s="279"/>
      <c r="B15" s="285"/>
      <c r="C15" s="267"/>
      <c r="D15" s="268"/>
      <c r="E15" s="183"/>
    </row>
    <row r="16" spans="1:5" ht="13" x14ac:dyDescent="0.25">
      <c r="A16" s="277">
        <v>467000</v>
      </c>
      <c r="B16" s="285"/>
      <c r="C16" s="267"/>
      <c r="D16" s="241"/>
      <c r="E16" s="183"/>
    </row>
    <row r="17" spans="1:5" x14ac:dyDescent="0.25">
      <c r="A17" s="279"/>
      <c r="B17" s="285"/>
      <c r="C17" s="267"/>
      <c r="D17" s="268"/>
      <c r="E17" s="183"/>
    </row>
    <row r="18" spans="1:5" ht="13" x14ac:dyDescent="0.25">
      <c r="A18" s="277">
        <v>467000</v>
      </c>
      <c r="B18" s="285"/>
      <c r="C18" s="267"/>
      <c r="D18" s="241"/>
      <c r="E18" s="183"/>
    </row>
    <row r="19" spans="1:5" ht="13" x14ac:dyDescent="0.25">
      <c r="A19" s="277"/>
      <c r="B19" s="285"/>
      <c r="C19" s="267"/>
      <c r="D19" s="241"/>
      <c r="E19" s="183"/>
    </row>
    <row r="20" spans="1:5" ht="13" x14ac:dyDescent="0.25">
      <c r="A20" s="277">
        <v>467000</v>
      </c>
      <c r="B20" s="285"/>
      <c r="C20" s="267"/>
      <c r="D20" s="241"/>
      <c r="E20" s="183"/>
    </row>
    <row r="21" spans="1:5" ht="13" x14ac:dyDescent="0.25">
      <c r="A21" s="277"/>
      <c r="B21" s="285"/>
      <c r="C21" s="267"/>
      <c r="D21" s="241"/>
      <c r="E21" s="183"/>
    </row>
    <row r="22" spans="1:5" ht="13" x14ac:dyDescent="0.25">
      <c r="A22" s="277">
        <v>467000</v>
      </c>
      <c r="B22" s="284"/>
      <c r="C22" s="234"/>
      <c r="D22" s="241"/>
      <c r="E22" s="160"/>
    </row>
    <row r="23" spans="1:5" ht="13" x14ac:dyDescent="0.25">
      <c r="A23" s="277"/>
      <c r="B23" s="285"/>
      <c r="C23" s="267"/>
      <c r="D23" s="241"/>
      <c r="E23" s="183"/>
    </row>
    <row r="24" spans="1:5" ht="13" x14ac:dyDescent="0.25">
      <c r="A24" s="277">
        <v>467000</v>
      </c>
      <c r="B24" s="285"/>
      <c r="C24" s="267"/>
      <c r="D24" s="241"/>
      <c r="E24" s="183"/>
    </row>
    <row r="25" spans="1:5" ht="13" thickBot="1" x14ac:dyDescent="0.3">
      <c r="A25" s="280"/>
      <c r="B25" s="286"/>
      <c r="C25" s="270"/>
      <c r="D25" s="243"/>
      <c r="E25" s="160"/>
    </row>
    <row r="26" spans="1:5" ht="13" x14ac:dyDescent="0.3">
      <c r="A26" s="164" t="s">
        <v>65</v>
      </c>
      <c r="B26" s="160"/>
      <c r="C26" s="169">
        <f>SUM(C6:C25)</f>
        <v>0</v>
      </c>
      <c r="D26" s="160"/>
      <c r="E26" s="160"/>
    </row>
    <row r="27" spans="1:5" ht="13" x14ac:dyDescent="0.3">
      <c r="A27" s="162" t="s">
        <v>215</v>
      </c>
      <c r="B27" s="160"/>
      <c r="C27" s="169">
        <f>+Ventilations!F46</f>
        <v>0</v>
      </c>
      <c r="D27" s="160"/>
      <c r="E27" s="160"/>
    </row>
    <row r="28" spans="1:5" ht="13" x14ac:dyDescent="0.3">
      <c r="A28" s="164" t="s">
        <v>123</v>
      </c>
      <c r="B28" s="160"/>
      <c r="C28" s="169">
        <f>C26-C27</f>
        <v>0</v>
      </c>
      <c r="D28" s="160"/>
      <c r="E28" s="160"/>
    </row>
    <row r="29" spans="1:5" x14ac:dyDescent="0.25">
      <c r="A29" s="163"/>
      <c r="B29" s="160"/>
      <c r="C29" s="170"/>
      <c r="D29" s="160"/>
      <c r="E29" s="160"/>
    </row>
  </sheetData>
  <mergeCells count="4">
    <mergeCell ref="A3:A5"/>
    <mergeCell ref="B3:B5"/>
    <mergeCell ref="C3:C5"/>
    <mergeCell ref="D3:D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9"/>
  <sheetViews>
    <sheetView showGridLines="0" workbookViewId="0">
      <selection activeCell="B26" sqref="B26"/>
    </sheetView>
  </sheetViews>
  <sheetFormatPr baseColWidth="10" defaultColWidth="11.453125" defaultRowHeight="12.5" x14ac:dyDescent="0.25"/>
  <cols>
    <col min="2" max="2" width="45" customWidth="1"/>
    <col min="3" max="3" width="17.54296875" style="124" customWidth="1"/>
    <col min="4" max="4" width="11.81640625" customWidth="1"/>
  </cols>
  <sheetData>
    <row r="1" spans="1:4" ht="15.5" x14ac:dyDescent="0.35">
      <c r="A1" s="351" t="s">
        <v>292</v>
      </c>
      <c r="B1" s="351"/>
      <c r="C1" s="148">
        <v>2025</v>
      </c>
      <c r="D1" s="160"/>
    </row>
    <row r="2" spans="1:4" ht="13" thickBot="1" x14ac:dyDescent="0.3">
      <c r="D2" s="160"/>
    </row>
    <row r="3" spans="1:4" ht="26.25" customHeight="1" thickBot="1" x14ac:dyDescent="0.3">
      <c r="A3" s="118" t="s">
        <v>219</v>
      </c>
      <c r="B3" s="244" t="s">
        <v>293</v>
      </c>
      <c r="C3" s="245" t="s">
        <v>221</v>
      </c>
      <c r="D3" s="235" t="s">
        <v>338</v>
      </c>
    </row>
    <row r="4" spans="1:4" x14ac:dyDescent="0.25">
      <c r="A4" s="368" t="s">
        <v>340</v>
      </c>
      <c r="B4" s="369"/>
      <c r="C4" s="369"/>
      <c r="D4" s="370"/>
    </row>
    <row r="5" spans="1:4" x14ac:dyDescent="0.25">
      <c r="A5" s="371"/>
      <c r="B5" s="372"/>
      <c r="C5" s="372"/>
      <c r="D5" s="373"/>
    </row>
    <row r="6" spans="1:4" ht="13" thickBot="1" x14ac:dyDescent="0.3">
      <c r="A6" s="371"/>
      <c r="B6" s="372"/>
      <c r="C6" s="372"/>
      <c r="D6" s="373"/>
    </row>
    <row r="7" spans="1:4" ht="13" x14ac:dyDescent="0.25">
      <c r="A7" s="287">
        <v>463191</v>
      </c>
      <c r="B7" s="288"/>
      <c r="C7" s="289"/>
      <c r="D7" s="283" t="s">
        <v>242</v>
      </c>
    </row>
    <row r="8" spans="1:4" x14ac:dyDescent="0.25">
      <c r="A8" s="239"/>
      <c r="B8" s="35"/>
      <c r="C8" s="34"/>
      <c r="D8" s="242"/>
    </row>
    <row r="9" spans="1:4" ht="13" x14ac:dyDescent="0.25">
      <c r="A9" s="238">
        <v>463191</v>
      </c>
      <c r="B9" s="209"/>
      <c r="C9" s="184"/>
      <c r="D9" s="241" t="s">
        <v>242</v>
      </c>
    </row>
    <row r="10" spans="1:4" x14ac:dyDescent="0.25">
      <c r="A10" s="239"/>
      <c r="B10" s="209"/>
      <c r="C10" s="34"/>
      <c r="D10" s="242"/>
    </row>
    <row r="11" spans="1:4" ht="13" x14ac:dyDescent="0.25">
      <c r="A11" s="238">
        <v>463191</v>
      </c>
      <c r="B11" s="209"/>
      <c r="C11" s="34"/>
      <c r="D11" s="241" t="s">
        <v>242</v>
      </c>
    </row>
    <row r="12" spans="1:4" x14ac:dyDescent="0.25">
      <c r="A12" s="239"/>
      <c r="B12" s="209"/>
      <c r="C12" s="34"/>
      <c r="D12" s="242"/>
    </row>
    <row r="13" spans="1:4" ht="13" x14ac:dyDescent="0.25">
      <c r="A13" s="238">
        <v>463191</v>
      </c>
      <c r="B13" s="35"/>
      <c r="C13" s="34"/>
      <c r="D13" s="241" t="s">
        <v>242</v>
      </c>
    </row>
    <row r="14" spans="1:4" x14ac:dyDescent="0.25">
      <c r="A14" s="239"/>
      <c r="B14" s="174"/>
      <c r="C14" s="34"/>
      <c r="D14" s="242"/>
    </row>
    <row r="15" spans="1:4" ht="13" x14ac:dyDescent="0.25">
      <c r="A15" s="238">
        <v>463191</v>
      </c>
      <c r="B15" s="175"/>
      <c r="C15" s="34"/>
      <c r="D15" s="241" t="s">
        <v>242</v>
      </c>
    </row>
    <row r="16" spans="1:4" ht="13" thickBot="1" x14ac:dyDescent="0.3">
      <c r="A16" s="240"/>
      <c r="B16" s="236"/>
      <c r="C16" s="237"/>
      <c r="D16" s="243"/>
    </row>
    <row r="18" spans="1:3" x14ac:dyDescent="0.25">
      <c r="A18" s="104"/>
    </row>
    <row r="19" spans="1:3" ht="13" x14ac:dyDescent="0.3">
      <c r="A19" s="148" t="s">
        <v>65</v>
      </c>
      <c r="C19" s="143">
        <f>SUM(C7:C16)</f>
        <v>0</v>
      </c>
    </row>
    <row r="20" spans="1:3" ht="13" x14ac:dyDescent="0.3">
      <c r="A20" s="121" t="s">
        <v>215</v>
      </c>
      <c r="B20" s="110" t="s">
        <v>243</v>
      </c>
      <c r="C20" s="143">
        <f>+'Fichier de contrôle TCT '!C398</f>
        <v>0</v>
      </c>
    </row>
    <row r="21" spans="1:3" ht="13" x14ac:dyDescent="0.3">
      <c r="A21" s="148" t="s">
        <v>123</v>
      </c>
      <c r="B21" s="110"/>
      <c r="C21" s="143">
        <f>SUM(C19-C20)</f>
        <v>0</v>
      </c>
    </row>
    <row r="22" spans="1:3" x14ac:dyDescent="0.25">
      <c r="A22" s="104"/>
      <c r="B22" s="110"/>
    </row>
    <row r="23" spans="1:3" x14ac:dyDescent="0.25">
      <c r="A23" s="104"/>
    </row>
    <row r="24" spans="1:3" x14ac:dyDescent="0.25">
      <c r="A24" s="104"/>
    </row>
    <row r="25" spans="1:3" x14ac:dyDescent="0.25">
      <c r="A25" s="104"/>
    </row>
    <row r="26" spans="1:3" x14ac:dyDescent="0.25">
      <c r="A26" s="104"/>
    </row>
    <row r="27" spans="1:3" x14ac:dyDescent="0.25">
      <c r="A27" s="104"/>
    </row>
    <row r="28" spans="1:3" x14ac:dyDescent="0.25">
      <c r="A28" s="104"/>
    </row>
    <row r="29" spans="1:3" x14ac:dyDescent="0.25">
      <c r="A29" s="104"/>
    </row>
  </sheetData>
  <mergeCells count="2">
    <mergeCell ref="A1:B1"/>
    <mergeCell ref="A4:D6"/>
  </mergeCells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9"/>
  <sheetViews>
    <sheetView showGridLines="0" workbookViewId="0">
      <selection activeCell="E41" sqref="E41"/>
    </sheetView>
  </sheetViews>
  <sheetFormatPr baseColWidth="10" defaultColWidth="11.453125" defaultRowHeight="12.5" x14ac:dyDescent="0.25"/>
  <cols>
    <col min="2" max="2" width="45" customWidth="1"/>
    <col min="3" max="3" width="17.54296875" style="124" customWidth="1"/>
  </cols>
  <sheetData>
    <row r="1" spans="1:8" ht="15.5" x14ac:dyDescent="0.35">
      <c r="A1" s="351" t="s">
        <v>244</v>
      </c>
      <c r="B1" s="351"/>
      <c r="C1" s="148">
        <v>2025</v>
      </c>
    </row>
    <row r="2" spans="1:8" ht="13" thickBot="1" x14ac:dyDescent="0.3"/>
    <row r="3" spans="1:8" ht="13" x14ac:dyDescent="0.3">
      <c r="A3" s="384" t="s">
        <v>219</v>
      </c>
      <c r="B3" s="384" t="s">
        <v>245</v>
      </c>
      <c r="C3" s="387" t="s">
        <v>221</v>
      </c>
      <c r="E3" s="374" t="s">
        <v>148</v>
      </c>
      <c r="F3" s="374"/>
      <c r="G3" s="374"/>
      <c r="H3" s="374"/>
    </row>
    <row r="4" spans="1:8" x14ac:dyDescent="0.25">
      <c r="A4" s="385"/>
      <c r="B4" s="385"/>
      <c r="C4" s="388"/>
    </row>
    <row r="5" spans="1:8" ht="13" thickBot="1" x14ac:dyDescent="0.3">
      <c r="A5" s="386"/>
      <c r="B5" s="386"/>
      <c r="C5" s="389"/>
    </row>
    <row r="6" spans="1:8" ht="13" x14ac:dyDescent="0.25">
      <c r="A6" s="261">
        <v>461058</v>
      </c>
      <c r="B6" s="262"/>
      <c r="C6" s="263"/>
      <c r="E6" s="375" t="s">
        <v>246</v>
      </c>
      <c r="F6" s="376"/>
      <c r="G6" s="376"/>
      <c r="H6" s="377"/>
    </row>
    <row r="7" spans="1:8" x14ac:dyDescent="0.25">
      <c r="A7" s="239"/>
      <c r="B7" s="253"/>
      <c r="C7" s="259"/>
      <c r="E7" s="378"/>
      <c r="F7" s="379"/>
      <c r="G7" s="379"/>
      <c r="H7" s="380"/>
    </row>
    <row r="8" spans="1:8" ht="13" x14ac:dyDescent="0.25">
      <c r="A8" s="238">
        <v>461058</v>
      </c>
      <c r="B8" s="254"/>
      <c r="C8" s="259"/>
      <c r="E8" s="378"/>
      <c r="F8" s="379"/>
      <c r="G8" s="379"/>
      <c r="H8" s="380"/>
    </row>
    <row r="9" spans="1:8" x14ac:dyDescent="0.25">
      <c r="A9" s="239"/>
      <c r="B9" s="254"/>
      <c r="C9" s="259"/>
      <c r="E9" s="378"/>
      <c r="F9" s="379"/>
      <c r="G9" s="379"/>
      <c r="H9" s="380"/>
    </row>
    <row r="10" spans="1:8" ht="13" x14ac:dyDescent="0.25">
      <c r="A10" s="238">
        <v>461058</v>
      </c>
      <c r="B10" s="254"/>
      <c r="C10" s="259"/>
      <c r="E10" s="378"/>
      <c r="F10" s="379"/>
      <c r="G10" s="379"/>
      <c r="H10" s="380"/>
    </row>
    <row r="11" spans="1:8" x14ac:dyDescent="0.25">
      <c r="A11" s="239"/>
      <c r="B11" s="254"/>
      <c r="C11" s="259"/>
      <c r="E11" s="378"/>
      <c r="F11" s="379"/>
      <c r="G11" s="379"/>
      <c r="H11" s="380"/>
    </row>
    <row r="12" spans="1:8" ht="13.5" thickBot="1" x14ac:dyDescent="0.3">
      <c r="A12" s="238">
        <v>461058</v>
      </c>
      <c r="B12" s="253"/>
      <c r="C12" s="259"/>
      <c r="E12" s="381"/>
      <c r="F12" s="382"/>
      <c r="G12" s="382"/>
      <c r="H12" s="383"/>
    </row>
    <row r="13" spans="1:8" x14ac:dyDescent="0.25">
      <c r="A13" s="239"/>
      <c r="B13" s="255"/>
      <c r="C13" s="259"/>
    </row>
    <row r="14" spans="1:8" ht="13" x14ac:dyDescent="0.25">
      <c r="A14" s="238"/>
      <c r="B14" s="256"/>
      <c r="C14" s="259"/>
    </row>
    <row r="15" spans="1:8" x14ac:dyDescent="0.25">
      <c r="A15" s="239"/>
      <c r="B15" s="256"/>
      <c r="C15" s="259"/>
      <c r="D15" s="110"/>
    </row>
    <row r="16" spans="1:8" ht="13.5" thickBot="1" x14ac:dyDescent="0.3">
      <c r="A16" s="257"/>
      <c r="B16" s="258"/>
      <c r="C16" s="260"/>
    </row>
    <row r="17" spans="1:3" x14ac:dyDescent="0.25">
      <c r="A17" s="104"/>
      <c r="C17" s="173"/>
    </row>
    <row r="18" spans="1:3" ht="13" x14ac:dyDescent="0.3">
      <c r="A18" s="148" t="s">
        <v>65</v>
      </c>
      <c r="C18" s="143">
        <f>SUM(C6:C17)</f>
        <v>0</v>
      </c>
    </row>
    <row r="19" spans="1:3" ht="13" x14ac:dyDescent="0.3">
      <c r="A19" s="121" t="s">
        <v>215</v>
      </c>
      <c r="B19" s="110" t="s">
        <v>247</v>
      </c>
      <c r="C19" s="143">
        <f>+'Fichier de contrôle TCT '!C369</f>
        <v>0</v>
      </c>
    </row>
    <row r="20" spans="1:3" ht="13" x14ac:dyDescent="0.3">
      <c r="A20" s="148" t="s">
        <v>123</v>
      </c>
      <c r="B20" s="110"/>
      <c r="C20" s="143">
        <f>SUM(C18:C19)</f>
        <v>0</v>
      </c>
    </row>
    <row r="21" spans="1:3" x14ac:dyDescent="0.25">
      <c r="A21" s="104"/>
      <c r="B21" s="110"/>
    </row>
    <row r="22" spans="1:3" ht="13" x14ac:dyDescent="0.3">
      <c r="A22" s="10"/>
      <c r="B22" s="110"/>
    </row>
    <row r="23" spans="1:3" x14ac:dyDescent="0.25">
      <c r="A23" s="104"/>
    </row>
    <row r="24" spans="1:3" ht="13" x14ac:dyDescent="0.3">
      <c r="A24" s="10"/>
      <c r="B24" s="110"/>
    </row>
    <row r="25" spans="1:3" x14ac:dyDescent="0.25">
      <c r="A25" s="104"/>
    </row>
    <row r="26" spans="1:3" x14ac:dyDescent="0.25">
      <c r="A26" s="104"/>
    </row>
    <row r="27" spans="1:3" x14ac:dyDescent="0.25">
      <c r="A27" s="104"/>
    </row>
    <row r="28" spans="1:3" ht="13" x14ac:dyDescent="0.3">
      <c r="A28" s="121"/>
      <c r="B28" s="110"/>
    </row>
    <row r="29" spans="1:3" x14ac:dyDescent="0.25">
      <c r="A29" s="104"/>
      <c r="B29" s="110"/>
    </row>
    <row r="30" spans="1:3" ht="13" x14ac:dyDescent="0.3">
      <c r="A30" s="121"/>
    </row>
    <row r="31" spans="1:3" x14ac:dyDescent="0.25">
      <c r="A31" s="104"/>
    </row>
    <row r="32" spans="1:3" x14ac:dyDescent="0.25">
      <c r="A32" s="104"/>
    </row>
    <row r="33" spans="1:4" x14ac:dyDescent="0.25">
      <c r="A33" s="104"/>
    </row>
    <row r="34" spans="1:4" ht="13" x14ac:dyDescent="0.3">
      <c r="A34" s="99"/>
    </row>
    <row r="35" spans="1:4" ht="13" x14ac:dyDescent="0.3">
      <c r="A35" s="10"/>
    </row>
    <row r="36" spans="1:4" x14ac:dyDescent="0.25">
      <c r="A36" s="104"/>
    </row>
    <row r="37" spans="1:4" x14ac:dyDescent="0.25">
      <c r="A37" s="104"/>
    </row>
    <row r="38" spans="1:4" x14ac:dyDescent="0.25">
      <c r="A38" s="104"/>
    </row>
    <row r="39" spans="1:4" x14ac:dyDescent="0.25">
      <c r="A39" s="104"/>
    </row>
    <row r="40" spans="1:4" x14ac:dyDescent="0.25">
      <c r="A40" s="104"/>
    </row>
    <row r="41" spans="1:4" x14ac:dyDescent="0.25">
      <c r="A41" s="104"/>
    </row>
    <row r="42" spans="1:4" x14ac:dyDescent="0.25">
      <c r="A42" s="104"/>
    </row>
    <row r="43" spans="1:4" x14ac:dyDescent="0.25">
      <c r="A43" s="104"/>
    </row>
    <row r="44" spans="1:4" x14ac:dyDescent="0.25">
      <c r="A44" s="104"/>
    </row>
    <row r="45" spans="1:4" x14ac:dyDescent="0.25">
      <c r="A45" s="104"/>
      <c r="D45" s="124"/>
    </row>
    <row r="46" spans="1:4" x14ac:dyDescent="0.25">
      <c r="A46" s="104"/>
    </row>
    <row r="47" spans="1:4" x14ac:dyDescent="0.25">
      <c r="A47" s="104"/>
    </row>
    <row r="48" spans="1:4" x14ac:dyDescent="0.25">
      <c r="A48" s="104"/>
    </row>
    <row r="49" spans="1:1" x14ac:dyDescent="0.25">
      <c r="A49" s="104"/>
    </row>
  </sheetData>
  <sheetProtection insertRows="0"/>
  <mergeCells count="6">
    <mergeCell ref="A1:B1"/>
    <mergeCell ref="E3:H3"/>
    <mergeCell ref="E6:H12"/>
    <mergeCell ref="A3:A5"/>
    <mergeCell ref="B3:B5"/>
    <mergeCell ref="C3:C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3"/>
  <sheetViews>
    <sheetView showGridLines="0" workbookViewId="0">
      <selection activeCell="F44" sqref="F44"/>
    </sheetView>
  </sheetViews>
  <sheetFormatPr baseColWidth="10" defaultColWidth="11.453125" defaultRowHeight="12.5" x14ac:dyDescent="0.25"/>
  <cols>
    <col min="2" max="2" width="68.54296875" customWidth="1"/>
    <col min="3" max="3" width="17.54296875" style="124" customWidth="1"/>
  </cols>
  <sheetData>
    <row r="1" spans="1:8" ht="15.5" x14ac:dyDescent="0.35">
      <c r="A1" s="351" t="s">
        <v>266</v>
      </c>
      <c r="B1" s="351"/>
      <c r="C1" s="148">
        <v>2025</v>
      </c>
    </row>
    <row r="2" spans="1:8" ht="13" thickBot="1" x14ac:dyDescent="0.3"/>
    <row r="3" spans="1:8" ht="13" x14ac:dyDescent="0.3">
      <c r="A3" s="384" t="s">
        <v>219</v>
      </c>
      <c r="B3" s="384" t="s">
        <v>258</v>
      </c>
      <c r="C3" s="387" t="s">
        <v>221</v>
      </c>
      <c r="E3" s="374" t="s">
        <v>148</v>
      </c>
      <c r="F3" s="374"/>
      <c r="G3" s="374"/>
      <c r="H3" s="374"/>
    </row>
    <row r="4" spans="1:8" x14ac:dyDescent="0.25">
      <c r="A4" s="385"/>
      <c r="B4" s="385"/>
      <c r="C4" s="388"/>
    </row>
    <row r="5" spans="1:8" ht="13" thickBot="1" x14ac:dyDescent="0.3">
      <c r="A5" s="386"/>
      <c r="B5" s="386"/>
      <c r="C5" s="389"/>
    </row>
    <row r="6" spans="1:8" ht="13" x14ac:dyDescent="0.25">
      <c r="A6" s="261">
        <v>461072</v>
      </c>
      <c r="B6" s="271" t="s">
        <v>260</v>
      </c>
      <c r="C6" s="272"/>
      <c r="E6" s="375" t="s">
        <v>246</v>
      </c>
      <c r="F6" s="376"/>
      <c r="G6" s="376"/>
      <c r="H6" s="377"/>
    </row>
    <row r="7" spans="1:8" x14ac:dyDescent="0.25">
      <c r="A7" s="239"/>
      <c r="B7" s="248"/>
      <c r="C7" s="247"/>
      <c r="E7" s="378"/>
      <c r="F7" s="379"/>
      <c r="G7" s="379"/>
      <c r="H7" s="380"/>
    </row>
    <row r="8" spans="1:8" ht="13" x14ac:dyDescent="0.25">
      <c r="A8" s="238">
        <v>461072</v>
      </c>
      <c r="B8" s="246" t="s">
        <v>261</v>
      </c>
      <c r="C8" s="247"/>
      <c r="E8" s="378"/>
      <c r="F8" s="379"/>
      <c r="G8" s="379"/>
      <c r="H8" s="380"/>
    </row>
    <row r="9" spans="1:8" x14ac:dyDescent="0.25">
      <c r="A9" s="239"/>
      <c r="B9" s="248"/>
      <c r="C9" s="247"/>
      <c r="E9" s="378"/>
      <c r="F9" s="379"/>
      <c r="G9" s="379"/>
      <c r="H9" s="380"/>
    </row>
    <row r="10" spans="1:8" ht="13" x14ac:dyDescent="0.25">
      <c r="A10" s="238">
        <v>461072</v>
      </c>
      <c r="B10" s="246" t="s">
        <v>262</v>
      </c>
      <c r="C10" s="247"/>
      <c r="E10" s="378"/>
      <c r="F10" s="379"/>
      <c r="G10" s="379"/>
      <c r="H10" s="380"/>
    </row>
    <row r="11" spans="1:8" x14ac:dyDescent="0.25">
      <c r="A11" s="239"/>
      <c r="B11" s="248"/>
      <c r="C11" s="247"/>
      <c r="E11" s="378"/>
      <c r="F11" s="379"/>
      <c r="G11" s="379"/>
      <c r="H11" s="380"/>
    </row>
    <row r="12" spans="1:8" ht="13.5" thickBot="1" x14ac:dyDescent="0.3">
      <c r="A12" s="238">
        <v>461072</v>
      </c>
      <c r="B12" s="246" t="s">
        <v>263</v>
      </c>
      <c r="C12" s="247"/>
      <c r="E12" s="381"/>
      <c r="F12" s="382"/>
      <c r="G12" s="382"/>
      <c r="H12" s="383"/>
    </row>
    <row r="13" spans="1:8" x14ac:dyDescent="0.25">
      <c r="A13" s="239"/>
      <c r="B13" s="249"/>
      <c r="C13" s="247"/>
    </row>
    <row r="14" spans="1:8" ht="13" x14ac:dyDescent="0.25">
      <c r="A14" s="238">
        <v>461072</v>
      </c>
      <c r="B14" s="246" t="s">
        <v>264</v>
      </c>
      <c r="C14" s="247"/>
    </row>
    <row r="15" spans="1:8" ht="13" x14ac:dyDescent="0.25">
      <c r="A15" s="238"/>
      <c r="B15" s="246"/>
      <c r="C15" s="247"/>
    </row>
    <row r="16" spans="1:8" ht="13" x14ac:dyDescent="0.25">
      <c r="A16" s="238"/>
      <c r="B16" s="246"/>
      <c r="C16" s="247"/>
    </row>
    <row r="17" spans="1:4" ht="13" x14ac:dyDescent="0.25">
      <c r="A17" s="238"/>
      <c r="B17" s="246"/>
      <c r="C17" s="247"/>
    </row>
    <row r="18" spans="1:4" ht="13" x14ac:dyDescent="0.25">
      <c r="A18" s="238"/>
      <c r="B18" s="246"/>
      <c r="C18" s="247"/>
    </row>
    <row r="19" spans="1:4" x14ac:dyDescent="0.25">
      <c r="A19" s="239"/>
      <c r="B19" s="250"/>
      <c r="C19" s="247"/>
      <c r="D19" s="110"/>
    </row>
    <row r="20" spans="1:4" ht="13.5" thickBot="1" x14ac:dyDescent="0.3">
      <c r="A20" s="257"/>
      <c r="B20" s="251"/>
      <c r="C20" s="252"/>
    </row>
    <row r="21" spans="1:4" x14ac:dyDescent="0.25">
      <c r="A21" s="104"/>
      <c r="C21" s="173"/>
    </row>
    <row r="22" spans="1:4" ht="13" x14ac:dyDescent="0.3">
      <c r="A22" s="148" t="s">
        <v>65</v>
      </c>
      <c r="C22" s="143">
        <f>SUM(C6:C21)</f>
        <v>0</v>
      </c>
    </row>
    <row r="23" spans="1:4" ht="13" x14ac:dyDescent="0.3">
      <c r="A23" s="121" t="s">
        <v>215</v>
      </c>
      <c r="B23" s="110" t="s">
        <v>265</v>
      </c>
      <c r="C23" s="143">
        <f>+'Fichier de contrôle TCT '!C367</f>
        <v>0</v>
      </c>
    </row>
    <row r="24" spans="1:4" ht="13" x14ac:dyDescent="0.3">
      <c r="A24" s="148" t="s">
        <v>123</v>
      </c>
      <c r="B24" s="110"/>
      <c r="C24" s="143">
        <f>SUM(C22:C23)</f>
        <v>0</v>
      </c>
    </row>
    <row r="25" spans="1:4" x14ac:dyDescent="0.25">
      <c r="A25" s="104"/>
      <c r="B25" s="110"/>
    </row>
    <row r="26" spans="1:4" ht="13" x14ac:dyDescent="0.3">
      <c r="A26" s="10"/>
      <c r="B26" s="110"/>
    </row>
    <row r="27" spans="1:4" x14ac:dyDescent="0.25">
      <c r="A27" s="104"/>
    </row>
    <row r="28" spans="1:4" ht="13" x14ac:dyDescent="0.3">
      <c r="A28" s="10"/>
      <c r="B28" s="110"/>
    </row>
    <row r="29" spans="1:4" x14ac:dyDescent="0.25">
      <c r="A29" s="104"/>
    </row>
    <row r="30" spans="1:4" x14ac:dyDescent="0.25">
      <c r="A30" s="104"/>
    </row>
    <row r="31" spans="1:4" x14ac:dyDescent="0.25">
      <c r="A31" s="104"/>
    </row>
    <row r="32" spans="1:4" ht="13" x14ac:dyDescent="0.3">
      <c r="A32" s="121"/>
      <c r="B32" s="110"/>
    </row>
    <row r="33" spans="1:2" x14ac:dyDescent="0.25">
      <c r="A33" s="104"/>
      <c r="B33" s="110"/>
    </row>
    <row r="34" spans="1:2" ht="13" x14ac:dyDescent="0.3">
      <c r="A34" s="121"/>
    </row>
    <row r="35" spans="1:2" x14ac:dyDescent="0.25">
      <c r="A35" s="104"/>
    </row>
    <row r="36" spans="1:2" x14ac:dyDescent="0.25">
      <c r="A36" s="104"/>
    </row>
    <row r="37" spans="1:2" x14ac:dyDescent="0.25">
      <c r="A37" s="104"/>
    </row>
    <row r="38" spans="1:2" ht="13" x14ac:dyDescent="0.3">
      <c r="A38" s="99"/>
    </row>
    <row r="39" spans="1:2" ht="13" x14ac:dyDescent="0.3">
      <c r="A39" s="10"/>
    </row>
    <row r="40" spans="1:2" x14ac:dyDescent="0.25">
      <c r="A40" s="104"/>
    </row>
    <row r="41" spans="1:2" x14ac:dyDescent="0.25">
      <c r="A41" s="104"/>
    </row>
    <row r="42" spans="1:2" x14ac:dyDescent="0.25">
      <c r="A42" s="104"/>
    </row>
    <row r="43" spans="1:2" x14ac:dyDescent="0.25">
      <c r="A43" s="104"/>
    </row>
    <row r="44" spans="1:2" x14ac:dyDescent="0.25">
      <c r="A44" s="104"/>
    </row>
    <row r="45" spans="1:2" x14ac:dyDescent="0.25">
      <c r="A45" s="104"/>
    </row>
    <row r="46" spans="1:2" x14ac:dyDescent="0.25">
      <c r="A46" s="104"/>
    </row>
    <row r="47" spans="1:2" x14ac:dyDescent="0.25">
      <c r="A47" s="104"/>
    </row>
    <row r="48" spans="1:2" x14ac:dyDescent="0.25">
      <c r="A48" s="104"/>
    </row>
    <row r="49" spans="1:4" x14ac:dyDescent="0.25">
      <c r="A49" s="104"/>
      <c r="D49" s="124"/>
    </row>
    <row r="50" spans="1:4" x14ac:dyDescent="0.25">
      <c r="A50" s="104"/>
    </row>
    <row r="51" spans="1:4" x14ac:dyDescent="0.25">
      <c r="A51" s="104"/>
    </row>
    <row r="52" spans="1:4" x14ac:dyDescent="0.25">
      <c r="A52" s="104"/>
    </row>
    <row r="53" spans="1:4" x14ac:dyDescent="0.25">
      <c r="A53" s="104"/>
    </row>
  </sheetData>
  <mergeCells count="6">
    <mergeCell ref="A1:B1"/>
    <mergeCell ref="E3:H3"/>
    <mergeCell ref="E6:H12"/>
    <mergeCell ref="A3:A5"/>
    <mergeCell ref="B3:B5"/>
    <mergeCell ref="C3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2:G38"/>
  <sheetViews>
    <sheetView showGridLines="0" showRowColHeaders="0" workbookViewId="0">
      <selection activeCell="P15" sqref="P15"/>
    </sheetView>
  </sheetViews>
  <sheetFormatPr baseColWidth="10" defaultColWidth="11.453125" defaultRowHeight="12.5" x14ac:dyDescent="0.25"/>
  <cols>
    <col min="1" max="1" width="2.26953125" customWidth="1"/>
    <col min="7" max="7" width="27.1796875" customWidth="1"/>
  </cols>
  <sheetData>
    <row r="2" spans="2:7" ht="13" x14ac:dyDescent="0.3">
      <c r="B2" s="185" t="s">
        <v>270</v>
      </c>
    </row>
    <row r="4" spans="2:7" x14ac:dyDescent="0.25">
      <c r="B4" s="110" t="s">
        <v>273</v>
      </c>
    </row>
    <row r="6" spans="2:7" x14ac:dyDescent="0.25">
      <c r="B6" s="110" t="s">
        <v>271</v>
      </c>
    </row>
    <row r="7" spans="2:7" x14ac:dyDescent="0.25">
      <c r="B7" s="110" t="s">
        <v>272</v>
      </c>
    </row>
    <row r="8" spans="2:7" ht="13" x14ac:dyDescent="0.3">
      <c r="B8" s="110" t="s">
        <v>278</v>
      </c>
    </row>
    <row r="10" spans="2:7" ht="13" x14ac:dyDescent="0.3">
      <c r="B10" s="110" t="s">
        <v>280</v>
      </c>
    </row>
    <row r="11" spans="2:7" x14ac:dyDescent="0.25">
      <c r="B11" s="110" t="s">
        <v>279</v>
      </c>
    </row>
    <row r="12" spans="2:7" x14ac:dyDescent="0.25">
      <c r="B12" s="110"/>
    </row>
    <row r="13" spans="2:7" ht="13" x14ac:dyDescent="0.3">
      <c r="B13" s="121" t="s">
        <v>188</v>
      </c>
    </row>
    <row r="14" spans="2:7" ht="11.9" customHeight="1" x14ac:dyDescent="0.3">
      <c r="B14" s="121"/>
    </row>
    <row r="15" spans="2:7" ht="175.4" customHeight="1" x14ac:dyDescent="0.25">
      <c r="B15" s="304" t="s">
        <v>189</v>
      </c>
      <c r="C15" s="305"/>
      <c r="D15" s="305"/>
      <c r="E15" s="305"/>
      <c r="F15" s="305"/>
      <c r="G15" s="305"/>
    </row>
    <row r="16" spans="2:7" ht="14.25" customHeight="1" x14ac:dyDescent="0.25">
      <c r="B16" s="207"/>
      <c r="C16" s="208"/>
      <c r="D16" s="208"/>
      <c r="E16" s="208"/>
      <c r="F16" s="208"/>
      <c r="G16" s="208"/>
    </row>
    <row r="17" spans="2:2" ht="13" x14ac:dyDescent="0.3">
      <c r="B17" s="185" t="s">
        <v>190</v>
      </c>
    </row>
    <row r="19" spans="2:2" x14ac:dyDescent="0.25">
      <c r="B19" t="s">
        <v>191</v>
      </c>
    </row>
    <row r="21" spans="2:2" x14ac:dyDescent="0.25">
      <c r="B21" t="s">
        <v>192</v>
      </c>
    </row>
    <row r="23" spans="2:2" x14ac:dyDescent="0.25">
      <c r="B23" s="186" t="s">
        <v>193</v>
      </c>
    </row>
    <row r="24" spans="2:2" x14ac:dyDescent="0.25">
      <c r="B24" s="186" t="s">
        <v>194</v>
      </c>
    </row>
    <row r="25" spans="2:2" x14ac:dyDescent="0.25">
      <c r="B25" s="186" t="s">
        <v>195</v>
      </c>
    </row>
    <row r="26" spans="2:2" x14ac:dyDescent="0.25">
      <c r="B26" s="186" t="s">
        <v>196</v>
      </c>
    </row>
    <row r="27" spans="2:2" x14ac:dyDescent="0.25">
      <c r="B27" s="186" t="s">
        <v>197</v>
      </c>
    </row>
    <row r="28" spans="2:2" x14ac:dyDescent="0.25">
      <c r="B28" s="186"/>
    </row>
    <row r="29" spans="2:2" ht="13" x14ac:dyDescent="0.3">
      <c r="B29" s="185" t="s">
        <v>289</v>
      </c>
    </row>
    <row r="30" spans="2:2" ht="13" x14ac:dyDescent="0.3">
      <c r="B30" s="185"/>
    </row>
    <row r="31" spans="2:2" x14ac:dyDescent="0.25">
      <c r="B31" s="110" t="s">
        <v>333</v>
      </c>
    </row>
    <row r="32" spans="2:2" x14ac:dyDescent="0.25">
      <c r="B32" s="110" t="s">
        <v>334</v>
      </c>
    </row>
    <row r="33" spans="2:2" x14ac:dyDescent="0.25">
      <c r="B33" s="110" t="s">
        <v>335</v>
      </c>
    </row>
    <row r="34" spans="2:2" ht="13" x14ac:dyDescent="0.3">
      <c r="B34" s="110" t="s">
        <v>332</v>
      </c>
    </row>
    <row r="35" spans="2:2" x14ac:dyDescent="0.25">
      <c r="B35" s="110"/>
    </row>
    <row r="36" spans="2:2" x14ac:dyDescent="0.25">
      <c r="B36" s="110" t="s">
        <v>288</v>
      </c>
    </row>
    <row r="37" spans="2:2" x14ac:dyDescent="0.25">
      <c r="B37" s="110" t="s">
        <v>336</v>
      </c>
    </row>
    <row r="38" spans="2:2" ht="13" x14ac:dyDescent="0.3">
      <c r="B38" s="110" t="s">
        <v>291</v>
      </c>
    </row>
  </sheetData>
  <mergeCells count="1">
    <mergeCell ref="B15:G15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404"/>
  <sheetViews>
    <sheetView showGridLines="0" showRowColHeaders="0" showRuler="0" view="pageLayout" zoomScale="90" zoomScaleNormal="90" zoomScaleSheetLayoutView="100" zoomScalePageLayoutView="90" workbookViewId="0">
      <selection activeCell="G3" sqref="G3"/>
    </sheetView>
  </sheetViews>
  <sheetFormatPr baseColWidth="10" defaultColWidth="11.1796875" defaultRowHeight="12.5" x14ac:dyDescent="0.25"/>
  <cols>
    <col min="1" max="1" width="3" style="2" customWidth="1"/>
    <col min="2" max="2" width="74.26953125" style="2" customWidth="1"/>
    <col min="3" max="4" width="16.1796875" style="2" customWidth="1"/>
    <col min="5" max="5" width="15.81640625" style="2" customWidth="1"/>
    <col min="6" max="6" width="15.54296875" style="2" customWidth="1"/>
    <col min="7" max="7" width="15.1796875" style="2" customWidth="1"/>
    <col min="8" max="9" width="15.54296875" style="2" customWidth="1"/>
    <col min="10" max="16384" width="11.1796875" style="2"/>
  </cols>
  <sheetData>
    <row r="1" spans="1:9" s="1" customFormat="1" ht="33.75" customHeight="1" x14ac:dyDescent="0.25">
      <c r="A1" s="306" t="s">
        <v>294</v>
      </c>
      <c r="B1" s="307"/>
      <c r="C1" s="307"/>
      <c r="D1" s="307"/>
      <c r="E1" s="307"/>
      <c r="F1" s="307"/>
      <c r="G1" s="307"/>
      <c r="H1" s="307"/>
      <c r="I1" s="307"/>
    </row>
    <row r="2" spans="1:9" ht="11.25" customHeight="1" x14ac:dyDescent="0.35">
      <c r="B2" s="3"/>
      <c r="C2" s="3"/>
      <c r="D2" s="3"/>
      <c r="E2" s="3"/>
      <c r="F2" s="3"/>
    </row>
    <row r="3" spans="1:9" ht="20" x14ac:dyDescent="0.4">
      <c r="A3" s="4"/>
      <c r="B3" s="342" t="s">
        <v>0</v>
      </c>
      <c r="C3" s="342"/>
      <c r="D3" s="342"/>
      <c r="E3" s="342"/>
      <c r="F3" s="342"/>
    </row>
    <row r="4" spans="1:9" ht="14.25" customHeight="1" thickBot="1" x14ac:dyDescent="0.4">
      <c r="B4" s="3"/>
      <c r="C4" s="3"/>
      <c r="D4" s="3"/>
      <c r="E4" s="3"/>
      <c r="F4" s="3"/>
    </row>
    <row r="5" spans="1:9" ht="19" thickTop="1" thickBot="1" x14ac:dyDescent="0.3">
      <c r="A5" s="1"/>
      <c r="B5" s="313" t="s">
        <v>1</v>
      </c>
      <c r="C5" s="314"/>
      <c r="D5" s="314"/>
      <c r="E5" s="314"/>
      <c r="F5" s="314"/>
      <c r="G5" s="314"/>
      <c r="H5" s="315"/>
      <c r="I5" s="1"/>
    </row>
    <row r="6" spans="1:9" ht="16" thickTop="1" x14ac:dyDescent="0.35">
      <c r="B6" s="5"/>
      <c r="C6" s="6"/>
      <c r="D6" s="6"/>
      <c r="E6" s="6"/>
      <c r="F6" s="6"/>
      <c r="G6" s="7"/>
    </row>
    <row r="7" spans="1:9" ht="15.5" x14ac:dyDescent="0.35">
      <c r="B7" s="8" t="s">
        <v>2</v>
      </c>
      <c r="C7" s="3"/>
      <c r="D7" s="3"/>
      <c r="E7" s="3"/>
      <c r="F7" s="3"/>
    </row>
    <row r="8" spans="1:9" ht="15.5" x14ac:dyDescent="0.35">
      <c r="B8" s="8" t="s">
        <v>3</v>
      </c>
      <c r="C8" s="3"/>
      <c r="D8" s="3"/>
      <c r="E8" s="3"/>
      <c r="F8" s="3"/>
    </row>
    <row r="9" spans="1:9" ht="8.25" customHeight="1" x14ac:dyDescent="0.35">
      <c r="B9" s="3"/>
      <c r="C9" s="3"/>
      <c r="D9" s="3"/>
      <c r="E9" s="3"/>
      <c r="F9" s="3"/>
    </row>
    <row r="10" spans="1:9" ht="18" x14ac:dyDescent="0.4">
      <c r="A10" s="9"/>
      <c r="B10" s="153" t="s">
        <v>4</v>
      </c>
      <c r="D10" s="99" t="s">
        <v>5</v>
      </c>
      <c r="E10" s="98"/>
      <c r="F10" s="98"/>
      <c r="G10" s="98"/>
      <c r="H10" s="98"/>
      <c r="I10" s="98"/>
    </row>
    <row r="11" spans="1:9" ht="6.75" customHeight="1" x14ac:dyDescent="0.35">
      <c r="B11" s="3"/>
      <c r="C11" s="3"/>
      <c r="D11" s="3"/>
      <c r="E11" s="3"/>
      <c r="F11" s="3"/>
    </row>
    <row r="13" spans="1:9" s="1" customFormat="1" ht="30.75" customHeight="1" x14ac:dyDescent="0.25">
      <c r="A13" s="308" t="s">
        <v>337</v>
      </c>
      <c r="B13" s="309"/>
      <c r="C13" s="309"/>
      <c r="D13" s="309"/>
      <c r="E13" s="309"/>
      <c r="F13" s="309"/>
      <c r="G13" s="309"/>
      <c r="H13" s="309"/>
      <c r="I13" s="309"/>
    </row>
    <row r="15" spans="1:9" ht="15.5" x14ac:dyDescent="0.35">
      <c r="B15" s="154" t="s">
        <v>295</v>
      </c>
    </row>
    <row r="16" spans="1:9" ht="8.25" customHeight="1" x14ac:dyDescent="0.3">
      <c r="A16" s="10"/>
    </row>
    <row r="17" spans="1:12" ht="18" customHeight="1" x14ac:dyDescent="0.3">
      <c r="A17" s="10"/>
      <c r="C17" s="155" t="s">
        <v>6</v>
      </c>
      <c r="D17" s="155" t="s">
        <v>7</v>
      </c>
      <c r="E17" s="155" t="s">
        <v>8</v>
      </c>
      <c r="F17" s="155" t="s">
        <v>9</v>
      </c>
      <c r="G17" s="155" t="s">
        <v>10</v>
      </c>
      <c r="H17" s="155" t="s">
        <v>11</v>
      </c>
      <c r="I17" s="155" t="s">
        <v>12</v>
      </c>
    </row>
    <row r="18" spans="1:12" ht="4.5" customHeight="1" x14ac:dyDescent="0.3">
      <c r="A18" s="10"/>
    </row>
    <row r="19" spans="1:12" s="1" customFormat="1" ht="22.5" customHeight="1" x14ac:dyDescent="0.25">
      <c r="A19" s="11"/>
      <c r="B19" s="192" t="s">
        <v>13</v>
      </c>
      <c r="C19" s="12"/>
      <c r="D19" s="65">
        <f>+C44</f>
        <v>0</v>
      </c>
      <c r="E19" s="65">
        <f>+D44</f>
        <v>0</v>
      </c>
      <c r="F19" s="65">
        <f>+E44</f>
        <v>0</v>
      </c>
      <c r="G19" s="65">
        <f>+F44</f>
        <v>0</v>
      </c>
      <c r="H19" s="65">
        <f>+G44</f>
        <v>0</v>
      </c>
      <c r="I19" s="71">
        <f>C19</f>
        <v>0</v>
      </c>
      <c r="J19"/>
      <c r="K19"/>
      <c r="L19"/>
    </row>
    <row r="20" spans="1:12" ht="13" x14ac:dyDescent="0.3">
      <c r="B20" s="60" t="s">
        <v>14</v>
      </c>
      <c r="C20" s="14"/>
      <c r="D20" s="14"/>
      <c r="E20" s="14"/>
      <c r="F20" s="14"/>
      <c r="G20" s="14"/>
      <c r="H20" s="14"/>
      <c r="I20" s="68">
        <f t="shared" ref="I20:I32" si="0">SUM(C20:H20)</f>
        <v>0</v>
      </c>
      <c r="J20"/>
      <c r="K20"/>
      <c r="L20"/>
    </row>
    <row r="21" spans="1:12" ht="13" x14ac:dyDescent="0.3">
      <c r="B21" s="60" t="s">
        <v>15</v>
      </c>
      <c r="C21" s="27"/>
      <c r="D21" s="27"/>
      <c r="E21" s="27"/>
      <c r="F21" s="27"/>
      <c r="G21" s="137"/>
      <c r="H21" s="27"/>
      <c r="I21" s="68">
        <f t="shared" si="0"/>
        <v>0</v>
      </c>
      <c r="J21"/>
      <c r="K21"/>
      <c r="L21"/>
    </row>
    <row r="22" spans="1:12" ht="13" x14ac:dyDescent="0.3">
      <c r="B22" s="60" t="s">
        <v>16</v>
      </c>
      <c r="C22" s="14"/>
      <c r="D22" s="14"/>
      <c r="E22" s="14"/>
      <c r="F22" s="14"/>
      <c r="G22" s="14"/>
      <c r="H22" s="14"/>
      <c r="I22" s="68">
        <f t="shared" si="0"/>
        <v>0</v>
      </c>
      <c r="J22"/>
      <c r="K22"/>
      <c r="L22"/>
    </row>
    <row r="23" spans="1:12" ht="13" x14ac:dyDescent="0.3">
      <c r="B23" s="96" t="s">
        <v>17</v>
      </c>
      <c r="C23" s="14"/>
      <c r="D23" s="14"/>
      <c r="E23" s="14"/>
      <c r="F23" s="14"/>
      <c r="G23" s="14"/>
      <c r="H23" s="14"/>
      <c r="I23" s="68">
        <f t="shared" si="0"/>
        <v>0</v>
      </c>
      <c r="J23"/>
      <c r="K23"/>
      <c r="L23"/>
    </row>
    <row r="24" spans="1:12" ht="13" x14ac:dyDescent="0.3">
      <c r="B24" s="96" t="s">
        <v>18</v>
      </c>
      <c r="C24" s="14"/>
      <c r="D24" s="95"/>
      <c r="E24" s="14"/>
      <c r="F24" s="14"/>
      <c r="G24" s="14"/>
      <c r="H24" s="14"/>
      <c r="I24" s="68">
        <f>SUM(C24:H24)</f>
        <v>0</v>
      </c>
      <c r="J24"/>
      <c r="K24"/>
      <c r="L24"/>
    </row>
    <row r="25" spans="1:12" ht="13" x14ac:dyDescent="0.3">
      <c r="B25" s="15" t="s">
        <v>257</v>
      </c>
      <c r="C25" s="14"/>
      <c r="D25" s="14"/>
      <c r="E25" s="14"/>
      <c r="F25" s="14"/>
      <c r="G25" s="14"/>
      <c r="H25" s="14"/>
      <c r="I25" s="69">
        <f>SUM(C25:H25)</f>
        <v>0</v>
      </c>
    </row>
    <row r="26" spans="1:12" ht="13" x14ac:dyDescent="0.3">
      <c r="B26" s="97" t="s">
        <v>19</v>
      </c>
      <c r="C26" s="14"/>
      <c r="D26" s="95"/>
      <c r="E26" s="14"/>
      <c r="F26" s="14"/>
      <c r="G26" s="14"/>
      <c r="H26" s="14"/>
      <c r="I26" s="69">
        <f t="shared" si="0"/>
        <v>0</v>
      </c>
      <c r="J26"/>
      <c r="K26"/>
      <c r="L26"/>
    </row>
    <row r="27" spans="1:12" ht="13" x14ac:dyDescent="0.3">
      <c r="B27" s="97" t="s">
        <v>20</v>
      </c>
      <c r="C27" s="14"/>
      <c r="D27" s="95"/>
      <c r="E27" s="14"/>
      <c r="F27" s="14"/>
      <c r="G27" s="14"/>
      <c r="H27" s="14"/>
      <c r="I27" s="69">
        <f t="shared" si="0"/>
        <v>0</v>
      </c>
      <c r="J27"/>
      <c r="K27"/>
      <c r="L27"/>
    </row>
    <row r="28" spans="1:12" ht="13" x14ac:dyDescent="0.3">
      <c r="B28" s="97" t="s">
        <v>21</v>
      </c>
      <c r="C28" s="14"/>
      <c r="D28" s="14"/>
      <c r="E28" s="14"/>
      <c r="F28" s="14"/>
      <c r="G28" s="14"/>
      <c r="H28" s="14"/>
      <c r="I28" s="69">
        <f t="shared" si="0"/>
        <v>0</v>
      </c>
      <c r="J28"/>
      <c r="K28"/>
      <c r="L28"/>
    </row>
    <row r="29" spans="1:12" ht="13" x14ac:dyDescent="0.3">
      <c r="B29" s="97" t="s">
        <v>22</v>
      </c>
      <c r="C29" s="14"/>
      <c r="D29" s="14"/>
      <c r="E29" s="14"/>
      <c r="F29" s="14"/>
      <c r="G29" s="14"/>
      <c r="H29" s="14"/>
      <c r="I29" s="69">
        <f t="shared" si="0"/>
        <v>0</v>
      </c>
      <c r="J29"/>
      <c r="K29"/>
      <c r="L29"/>
    </row>
    <row r="30" spans="1:12" ht="13" x14ac:dyDescent="0.3">
      <c r="B30" s="97" t="s">
        <v>23</v>
      </c>
      <c r="C30" s="14"/>
      <c r="D30" s="14"/>
      <c r="E30" s="14"/>
      <c r="F30" s="14"/>
      <c r="G30" s="14"/>
      <c r="H30" s="14"/>
      <c r="I30" s="69">
        <f t="shared" si="0"/>
        <v>0</v>
      </c>
      <c r="J30"/>
      <c r="K30"/>
      <c r="L30"/>
    </row>
    <row r="31" spans="1:12" ht="13" x14ac:dyDescent="0.3">
      <c r="B31" s="97" t="s">
        <v>24</v>
      </c>
      <c r="C31" s="14"/>
      <c r="D31" s="14"/>
      <c r="E31" s="14"/>
      <c r="F31" s="14"/>
      <c r="G31" s="14"/>
      <c r="H31" s="14"/>
      <c r="I31" s="69">
        <f t="shared" si="0"/>
        <v>0</v>
      </c>
      <c r="J31"/>
      <c r="K31"/>
      <c r="L31"/>
    </row>
    <row r="32" spans="1:12" ht="13" x14ac:dyDescent="0.3">
      <c r="B32" s="97" t="s">
        <v>25</v>
      </c>
      <c r="C32" s="14"/>
      <c r="D32" s="14"/>
      <c r="E32" s="14"/>
      <c r="F32" s="14"/>
      <c r="G32" s="14"/>
      <c r="H32" s="14"/>
      <c r="I32" s="69">
        <f t="shared" si="0"/>
        <v>0</v>
      </c>
    </row>
    <row r="33" spans="2:9" ht="13" x14ac:dyDescent="0.3">
      <c r="B33" s="97" t="s">
        <v>26</v>
      </c>
      <c r="C33" s="14"/>
      <c r="D33" s="14"/>
      <c r="E33" s="14"/>
      <c r="F33" s="14"/>
      <c r="G33" s="14"/>
      <c r="H33" s="14"/>
      <c r="I33" s="69">
        <f>SUM(C33:H33)</f>
        <v>0</v>
      </c>
    </row>
    <row r="34" spans="2:9" ht="13" x14ac:dyDescent="0.3">
      <c r="B34" s="15" t="s">
        <v>27</v>
      </c>
      <c r="C34" s="14"/>
      <c r="D34" s="14"/>
      <c r="E34" s="14"/>
      <c r="F34" s="14"/>
      <c r="G34" s="14"/>
      <c r="H34" s="14"/>
      <c r="I34" s="69">
        <f t="shared" ref="I34:I36" si="1">SUM(C34:H34)</f>
        <v>0</v>
      </c>
    </row>
    <row r="35" spans="2:9" ht="13" x14ac:dyDescent="0.3">
      <c r="B35" s="15" t="s">
        <v>28</v>
      </c>
      <c r="C35" s="14"/>
      <c r="D35" s="14"/>
      <c r="E35" s="14"/>
      <c r="F35" s="14"/>
      <c r="G35" s="14"/>
      <c r="H35" s="14"/>
      <c r="I35" s="69">
        <f t="shared" si="1"/>
        <v>0</v>
      </c>
    </row>
    <row r="36" spans="2:9" ht="13" x14ac:dyDescent="0.3">
      <c r="B36" s="15" t="s">
        <v>29</v>
      </c>
      <c r="C36" s="14"/>
      <c r="D36" s="14"/>
      <c r="E36" s="14"/>
      <c r="F36" s="14"/>
      <c r="G36" s="14"/>
      <c r="H36" s="14"/>
      <c r="I36" s="69">
        <f t="shared" si="1"/>
        <v>0</v>
      </c>
    </row>
    <row r="37" spans="2:9" s="1" customFormat="1" ht="22.5" customHeight="1" x14ac:dyDescent="0.25">
      <c r="B37" s="192" t="s">
        <v>30</v>
      </c>
      <c r="C37" s="66">
        <f t="shared" ref="C37:I37" si="2">SUM(C20:C36)</f>
        <v>0</v>
      </c>
      <c r="D37" s="66">
        <f t="shared" si="2"/>
        <v>0</v>
      </c>
      <c r="E37" s="66">
        <f t="shared" si="2"/>
        <v>0</v>
      </c>
      <c r="F37" s="66">
        <f t="shared" si="2"/>
        <v>0</v>
      </c>
      <c r="G37" s="66">
        <f t="shared" si="2"/>
        <v>0</v>
      </c>
      <c r="H37" s="66">
        <f t="shared" si="2"/>
        <v>0</v>
      </c>
      <c r="I37" s="74">
        <f t="shared" si="2"/>
        <v>0</v>
      </c>
    </row>
    <row r="38" spans="2:9" ht="13" x14ac:dyDescent="0.3">
      <c r="B38" s="15" t="s">
        <v>31</v>
      </c>
      <c r="C38" s="14"/>
      <c r="D38" s="14"/>
      <c r="E38" s="14"/>
      <c r="F38" s="14"/>
      <c r="G38" s="14"/>
      <c r="H38" s="14"/>
      <c r="I38" s="69">
        <f>SUM(C38:H38)</f>
        <v>0</v>
      </c>
    </row>
    <row r="39" spans="2:9" ht="13" x14ac:dyDescent="0.3">
      <c r="B39" s="15" t="s">
        <v>281</v>
      </c>
      <c r="C39" s="14"/>
      <c r="D39" s="14"/>
      <c r="E39" s="14"/>
      <c r="F39" s="14"/>
      <c r="G39" s="14"/>
      <c r="H39" s="14"/>
      <c r="I39" s="69">
        <f>SUM(C39:H39)</f>
        <v>0</v>
      </c>
    </row>
    <row r="40" spans="2:9" ht="13" x14ac:dyDescent="0.3">
      <c r="B40" s="15" t="s">
        <v>32</v>
      </c>
      <c r="C40" s="14"/>
      <c r="D40" s="14"/>
      <c r="E40" s="14"/>
      <c r="F40" s="14"/>
      <c r="G40" s="14"/>
      <c r="H40" s="14"/>
      <c r="I40" s="69">
        <f>SUM(C40:H40)</f>
        <v>0</v>
      </c>
    </row>
    <row r="41" spans="2:9" s="1" customFormat="1" ht="22.5" customHeight="1" x14ac:dyDescent="0.25">
      <c r="B41" s="16" t="s">
        <v>33</v>
      </c>
      <c r="C41" s="67">
        <f>SUM(C38:C40)</f>
        <v>0</v>
      </c>
      <c r="D41" s="67">
        <f t="shared" ref="D41:H41" si="3">SUM(D38:D40)</f>
        <v>0</v>
      </c>
      <c r="E41" s="67">
        <f t="shared" si="3"/>
        <v>0</v>
      </c>
      <c r="F41" s="67">
        <f t="shared" si="3"/>
        <v>0</v>
      </c>
      <c r="G41" s="67">
        <f t="shared" si="3"/>
        <v>0</v>
      </c>
      <c r="H41" s="67">
        <f t="shared" si="3"/>
        <v>0</v>
      </c>
      <c r="I41" s="75">
        <f>SUM(I38:I40)</f>
        <v>0</v>
      </c>
    </row>
    <row r="42" spans="2:9" ht="13" x14ac:dyDescent="0.3">
      <c r="B42" s="17" t="s">
        <v>34</v>
      </c>
      <c r="C42" s="68">
        <f>SUM(C20:C25)</f>
        <v>0</v>
      </c>
      <c r="D42" s="68">
        <f t="shared" ref="D42:H42" si="4">SUM(D20:D25)</f>
        <v>0</v>
      </c>
      <c r="E42" s="68">
        <f t="shared" si="4"/>
        <v>0</v>
      </c>
      <c r="F42" s="68">
        <f t="shared" si="4"/>
        <v>0</v>
      </c>
      <c r="G42" s="68">
        <f t="shared" si="4"/>
        <v>0</v>
      </c>
      <c r="H42" s="68">
        <f t="shared" si="4"/>
        <v>0</v>
      </c>
      <c r="I42" s="68">
        <f>SUM(I20:I25)</f>
        <v>0</v>
      </c>
    </row>
    <row r="43" spans="2:9" ht="13" x14ac:dyDescent="0.3">
      <c r="B43" s="19" t="s">
        <v>35</v>
      </c>
      <c r="C43" s="69">
        <f t="shared" ref="C43:I43" si="5">SUM(C26:C36)+SUM(C38:C40)</f>
        <v>0</v>
      </c>
      <c r="D43" s="69">
        <f t="shared" si="5"/>
        <v>0</v>
      </c>
      <c r="E43" s="69">
        <f t="shared" si="5"/>
        <v>0</v>
      </c>
      <c r="F43" s="69">
        <f t="shared" si="5"/>
        <v>0</v>
      </c>
      <c r="G43" s="69">
        <f t="shared" si="5"/>
        <v>0</v>
      </c>
      <c r="H43" s="69">
        <f t="shared" si="5"/>
        <v>0</v>
      </c>
      <c r="I43" s="69">
        <f t="shared" si="5"/>
        <v>0</v>
      </c>
    </row>
    <row r="44" spans="2:9" ht="22.5" customHeight="1" x14ac:dyDescent="0.3">
      <c r="B44" s="192" t="s">
        <v>36</v>
      </c>
      <c r="C44" s="70">
        <f t="shared" ref="C44:H44" si="6">+C19+C42+C43</f>
        <v>0</v>
      </c>
      <c r="D44" s="70">
        <f t="shared" si="6"/>
        <v>0</v>
      </c>
      <c r="E44" s="70">
        <f t="shared" si="6"/>
        <v>0</v>
      </c>
      <c r="F44" s="70">
        <f t="shared" si="6"/>
        <v>0</v>
      </c>
      <c r="G44" s="70">
        <f t="shared" si="6"/>
        <v>0</v>
      </c>
      <c r="H44" s="70">
        <f t="shared" si="6"/>
        <v>0</v>
      </c>
      <c r="I44" s="70">
        <f>I19+I42+I43</f>
        <v>0</v>
      </c>
    </row>
    <row r="45" spans="2:9" ht="22.5" customHeight="1" x14ac:dyDescent="0.3">
      <c r="B45" s="30" t="s">
        <v>37</v>
      </c>
      <c r="C45" s="22"/>
      <c r="D45" s="22"/>
      <c r="E45" s="22"/>
      <c r="F45" s="22"/>
      <c r="G45" s="22"/>
      <c r="H45" s="22"/>
      <c r="I45" s="68"/>
    </row>
    <row r="46" spans="2:9" s="1" customFormat="1" ht="22.5" customHeight="1" x14ac:dyDescent="0.25">
      <c r="B46" s="23" t="s">
        <v>38</v>
      </c>
      <c r="C46" s="71">
        <f t="shared" ref="C46:H46" si="7">+C45-C44</f>
        <v>0</v>
      </c>
      <c r="D46" s="71">
        <f t="shared" si="7"/>
        <v>0</v>
      </c>
      <c r="E46" s="71">
        <f t="shared" si="7"/>
        <v>0</v>
      </c>
      <c r="F46" s="71">
        <f t="shared" si="7"/>
        <v>0</v>
      </c>
      <c r="G46" s="71">
        <f t="shared" si="7"/>
        <v>0</v>
      </c>
      <c r="H46" s="71">
        <f t="shared" si="7"/>
        <v>0</v>
      </c>
      <c r="I46" s="71"/>
    </row>
    <row r="47" spans="2:9" s="1" customFormat="1" ht="21" customHeight="1" x14ac:dyDescent="0.25">
      <c r="B47" s="11"/>
      <c r="C47" s="25"/>
      <c r="D47" s="25"/>
      <c r="E47" s="25"/>
      <c r="F47" s="25"/>
      <c r="G47" s="25"/>
      <c r="H47" s="25"/>
      <c r="I47" s="25"/>
    </row>
    <row r="48" spans="2:9" s="1" customFormat="1" ht="21" customHeight="1" x14ac:dyDescent="0.25">
      <c r="B48" s="11"/>
      <c r="C48" s="25"/>
      <c r="D48" s="25"/>
      <c r="E48" s="25"/>
      <c r="F48" s="25"/>
      <c r="G48" s="25"/>
      <c r="H48" s="25"/>
      <c r="I48" s="25"/>
    </row>
    <row r="49" spans="1:12" ht="13" x14ac:dyDescent="0.3">
      <c r="B49" s="10"/>
      <c r="C49" s="18"/>
      <c r="D49" s="18"/>
      <c r="E49" s="18"/>
      <c r="F49" s="18"/>
      <c r="G49" s="18"/>
      <c r="H49" s="18"/>
      <c r="I49" s="18"/>
    </row>
    <row r="50" spans="1:12" ht="15.5" x14ac:dyDescent="0.35">
      <c r="B50" s="154" t="s">
        <v>296</v>
      </c>
      <c r="J50"/>
      <c r="K50"/>
      <c r="L50"/>
    </row>
    <row r="51" spans="1:12" ht="15.5" x14ac:dyDescent="0.35">
      <c r="B51" s="26"/>
      <c r="K51"/>
    </row>
    <row r="52" spans="1:12" ht="18" customHeight="1" x14ac:dyDescent="0.3">
      <c r="A52" s="10"/>
      <c r="C52" s="155" t="s">
        <v>39</v>
      </c>
      <c r="D52" s="155" t="s">
        <v>40</v>
      </c>
      <c r="E52" s="155" t="s">
        <v>41</v>
      </c>
      <c r="F52" s="155" t="s">
        <v>42</v>
      </c>
      <c r="G52" s="155" t="s">
        <v>43</v>
      </c>
      <c r="H52" s="155" t="s">
        <v>44</v>
      </c>
      <c r="I52" s="155" t="s">
        <v>45</v>
      </c>
      <c r="K52"/>
    </row>
    <row r="53" spans="1:12" ht="4.5" customHeight="1" x14ac:dyDescent="0.3">
      <c r="A53" s="10"/>
      <c r="K53"/>
    </row>
    <row r="54" spans="1:12" ht="16.5" customHeight="1" x14ac:dyDescent="0.3">
      <c r="A54" s="10"/>
      <c r="B54" s="192" t="s">
        <v>13</v>
      </c>
      <c r="C54" s="65">
        <f>H44</f>
        <v>0</v>
      </c>
      <c r="D54" s="65">
        <f>C79</f>
        <v>0</v>
      </c>
      <c r="E54" s="65">
        <f>D79</f>
        <v>0</v>
      </c>
      <c r="F54" s="65">
        <f>E79</f>
        <v>0</v>
      </c>
      <c r="G54" s="65">
        <f>F79</f>
        <v>0</v>
      </c>
      <c r="H54" s="65">
        <f>G79</f>
        <v>0</v>
      </c>
      <c r="I54" s="24">
        <f>C19</f>
        <v>0</v>
      </c>
      <c r="K54"/>
    </row>
    <row r="55" spans="1:12" ht="18" customHeight="1" x14ac:dyDescent="0.3">
      <c r="B55" s="13" t="s">
        <v>14</v>
      </c>
      <c r="C55" s="27"/>
      <c r="D55" s="27"/>
      <c r="E55" s="27"/>
      <c r="F55" s="27"/>
      <c r="G55" s="27"/>
      <c r="H55" s="27"/>
      <c r="I55" s="72">
        <f t="shared" ref="I55:I71" si="8">SUM(I20)+SUM(C55:H55)</f>
        <v>0</v>
      </c>
      <c r="K55"/>
    </row>
    <row r="56" spans="1:12" ht="13" x14ac:dyDescent="0.3">
      <c r="B56" s="13" t="s">
        <v>15</v>
      </c>
      <c r="C56" s="27"/>
      <c r="D56" s="27"/>
      <c r="E56" s="27"/>
      <c r="F56" s="27"/>
      <c r="G56" s="137"/>
      <c r="H56" s="27"/>
      <c r="I56" s="72">
        <f t="shared" si="8"/>
        <v>0</v>
      </c>
      <c r="J56"/>
      <c r="K56"/>
      <c r="L56"/>
    </row>
    <row r="57" spans="1:12" ht="13" x14ac:dyDescent="0.3">
      <c r="B57" s="13" t="s">
        <v>16</v>
      </c>
      <c r="C57" s="27"/>
      <c r="D57" s="27"/>
      <c r="E57" s="27"/>
      <c r="F57" s="27"/>
      <c r="G57" s="27"/>
      <c r="H57" s="27"/>
      <c r="I57" s="72">
        <f t="shared" si="8"/>
        <v>0</v>
      </c>
      <c r="J57"/>
      <c r="K57"/>
      <c r="L57"/>
    </row>
    <row r="58" spans="1:12" ht="13" x14ac:dyDescent="0.3">
      <c r="B58" s="193" t="s">
        <v>17</v>
      </c>
      <c r="C58" s="27"/>
      <c r="D58" s="27"/>
      <c r="E58" s="137"/>
      <c r="F58" s="27"/>
      <c r="G58" s="27"/>
      <c r="H58" s="27"/>
      <c r="I58" s="72">
        <f t="shared" si="8"/>
        <v>0</v>
      </c>
      <c r="J58"/>
      <c r="K58"/>
      <c r="L58"/>
    </row>
    <row r="59" spans="1:12" ht="13" x14ac:dyDescent="0.3">
      <c r="B59" s="193" t="s">
        <v>18</v>
      </c>
      <c r="C59" s="27"/>
      <c r="D59" s="27"/>
      <c r="E59" s="27"/>
      <c r="F59" s="27"/>
      <c r="G59" s="27"/>
      <c r="H59" s="27"/>
      <c r="I59" s="72">
        <f t="shared" si="8"/>
        <v>0</v>
      </c>
      <c r="J59"/>
      <c r="K59"/>
      <c r="L59"/>
    </row>
    <row r="60" spans="1:12" ht="13" x14ac:dyDescent="0.3">
      <c r="B60" s="15" t="s">
        <v>257</v>
      </c>
      <c r="C60" s="14"/>
      <c r="D60" s="14"/>
      <c r="E60" s="14"/>
      <c r="F60" s="14"/>
      <c r="G60" s="14"/>
      <c r="H60" s="14"/>
      <c r="I60" s="204">
        <f t="shared" si="8"/>
        <v>0</v>
      </c>
    </row>
    <row r="61" spans="1:12" ht="13" x14ac:dyDescent="0.3">
      <c r="B61" s="15" t="s">
        <v>19</v>
      </c>
      <c r="C61" s="28"/>
      <c r="D61" s="28"/>
      <c r="E61" s="28"/>
      <c r="F61" s="28"/>
      <c r="G61" s="28"/>
      <c r="H61" s="28"/>
      <c r="I61" s="73">
        <f t="shared" si="8"/>
        <v>0</v>
      </c>
      <c r="J61"/>
      <c r="K61"/>
      <c r="L61"/>
    </row>
    <row r="62" spans="1:12" ht="13" x14ac:dyDescent="0.3">
      <c r="B62" s="15" t="s">
        <v>46</v>
      </c>
      <c r="C62" s="28"/>
      <c r="D62" s="28"/>
      <c r="E62" s="28"/>
      <c r="F62" s="28"/>
      <c r="G62" s="28"/>
      <c r="H62" s="28"/>
      <c r="I62" s="73">
        <f t="shared" si="8"/>
        <v>0</v>
      </c>
      <c r="J62"/>
      <c r="K62"/>
      <c r="L62"/>
    </row>
    <row r="63" spans="1:12" ht="13" x14ac:dyDescent="0.3">
      <c r="B63" s="15" t="s">
        <v>21</v>
      </c>
      <c r="C63" s="28"/>
      <c r="D63" s="28"/>
      <c r="E63" s="28"/>
      <c r="F63" s="28"/>
      <c r="G63" s="28"/>
      <c r="H63" s="28"/>
      <c r="I63" s="73">
        <f t="shared" si="8"/>
        <v>0</v>
      </c>
      <c r="J63"/>
      <c r="K63"/>
      <c r="L63"/>
    </row>
    <row r="64" spans="1:12" ht="13" x14ac:dyDescent="0.3">
      <c r="B64" s="15" t="s">
        <v>47</v>
      </c>
      <c r="C64" s="28"/>
      <c r="D64" s="28"/>
      <c r="E64" s="28"/>
      <c r="F64" s="28"/>
      <c r="G64" s="28"/>
      <c r="H64" s="28"/>
      <c r="I64" s="73">
        <f t="shared" si="8"/>
        <v>0</v>
      </c>
      <c r="J64"/>
      <c r="K64"/>
      <c r="L64"/>
    </row>
    <row r="65" spans="2:12" ht="13" x14ac:dyDescent="0.3">
      <c r="B65" s="15" t="s">
        <v>23</v>
      </c>
      <c r="C65" s="28"/>
      <c r="D65" s="28"/>
      <c r="E65" s="28"/>
      <c r="F65" s="28"/>
      <c r="G65" s="28"/>
      <c r="H65" s="28"/>
      <c r="I65" s="73">
        <f t="shared" si="8"/>
        <v>0</v>
      </c>
      <c r="J65"/>
      <c r="K65"/>
      <c r="L65"/>
    </row>
    <row r="66" spans="2:12" ht="13" x14ac:dyDescent="0.3">
      <c r="B66" s="15" t="s">
        <v>24</v>
      </c>
      <c r="C66" s="28"/>
      <c r="D66" s="28"/>
      <c r="E66" s="28"/>
      <c r="F66" s="28"/>
      <c r="G66" s="28"/>
      <c r="H66" s="28"/>
      <c r="I66" s="73">
        <f t="shared" si="8"/>
        <v>0</v>
      </c>
      <c r="J66"/>
      <c r="K66"/>
      <c r="L66"/>
    </row>
    <row r="67" spans="2:12" ht="13" x14ac:dyDescent="0.3">
      <c r="B67" s="15" t="s">
        <v>48</v>
      </c>
      <c r="C67" s="28"/>
      <c r="D67" s="28"/>
      <c r="E67" s="28"/>
      <c r="F67" s="28"/>
      <c r="G67" s="28"/>
      <c r="H67" s="28"/>
      <c r="I67" s="73">
        <f t="shared" si="8"/>
        <v>0</v>
      </c>
      <c r="J67"/>
      <c r="K67"/>
      <c r="L67"/>
    </row>
    <row r="68" spans="2:12" ht="13" x14ac:dyDescent="0.3">
      <c r="B68" s="15" t="s">
        <v>26</v>
      </c>
      <c r="C68" s="28"/>
      <c r="D68" s="28"/>
      <c r="E68" s="28"/>
      <c r="F68" s="28"/>
      <c r="G68" s="28"/>
      <c r="H68" s="28"/>
      <c r="I68" s="73">
        <f t="shared" si="8"/>
        <v>0</v>
      </c>
      <c r="J68"/>
      <c r="K68"/>
      <c r="L68"/>
    </row>
    <row r="69" spans="2:12" ht="13" x14ac:dyDescent="0.3">
      <c r="B69" s="15" t="s">
        <v>49</v>
      </c>
      <c r="C69" s="28"/>
      <c r="D69" s="28"/>
      <c r="E69" s="28"/>
      <c r="F69" s="28"/>
      <c r="G69" s="28"/>
      <c r="H69" s="28"/>
      <c r="I69" s="73">
        <f t="shared" si="8"/>
        <v>0</v>
      </c>
      <c r="J69"/>
      <c r="K69"/>
      <c r="L69"/>
    </row>
    <row r="70" spans="2:12" ht="13" x14ac:dyDescent="0.3">
      <c r="B70" s="15" t="s">
        <v>50</v>
      </c>
      <c r="C70" s="28"/>
      <c r="D70" s="28"/>
      <c r="E70" s="28"/>
      <c r="F70" s="28"/>
      <c r="G70" s="28"/>
      <c r="H70" s="28"/>
      <c r="I70" s="73">
        <f t="shared" si="8"/>
        <v>0</v>
      </c>
      <c r="J70"/>
      <c r="K70"/>
      <c r="L70"/>
    </row>
    <row r="71" spans="2:12" ht="13" x14ac:dyDescent="0.3">
      <c r="B71" s="15" t="s">
        <v>51</v>
      </c>
      <c r="C71" s="28"/>
      <c r="D71" s="28"/>
      <c r="E71" s="28"/>
      <c r="F71" s="28"/>
      <c r="G71" s="28"/>
      <c r="H71" s="28"/>
      <c r="I71" s="73">
        <f t="shared" si="8"/>
        <v>0</v>
      </c>
      <c r="J71"/>
      <c r="K71"/>
      <c r="L71"/>
    </row>
    <row r="72" spans="2:12" ht="22.5" customHeight="1" x14ac:dyDescent="0.25">
      <c r="B72" s="192" t="s">
        <v>52</v>
      </c>
      <c r="C72" s="66">
        <f t="shared" ref="C72:I72" si="9">SUM(C55:C71)</f>
        <v>0</v>
      </c>
      <c r="D72" s="66">
        <f t="shared" si="9"/>
        <v>0</v>
      </c>
      <c r="E72" s="66">
        <f t="shared" si="9"/>
        <v>0</v>
      </c>
      <c r="F72" s="66">
        <f t="shared" si="9"/>
        <v>0</v>
      </c>
      <c r="G72" s="66">
        <f t="shared" si="9"/>
        <v>0</v>
      </c>
      <c r="H72" s="66">
        <f t="shared" si="9"/>
        <v>0</v>
      </c>
      <c r="I72" s="74">
        <f t="shared" si="9"/>
        <v>0</v>
      </c>
      <c r="J72"/>
      <c r="K72"/>
      <c r="L72"/>
    </row>
    <row r="73" spans="2:12" ht="13" x14ac:dyDescent="0.3">
      <c r="B73" s="15" t="s">
        <v>53</v>
      </c>
      <c r="C73" s="14"/>
      <c r="D73" s="14"/>
      <c r="E73" s="14"/>
      <c r="F73" s="14"/>
      <c r="G73" s="14"/>
      <c r="H73" s="14"/>
      <c r="I73" s="69">
        <f>+I38+SUM(C73:H73)</f>
        <v>0</v>
      </c>
      <c r="J73"/>
      <c r="K73"/>
      <c r="L73"/>
    </row>
    <row r="74" spans="2:12" ht="13" x14ac:dyDescent="0.3">
      <c r="B74" s="15" t="s">
        <v>281</v>
      </c>
      <c r="C74" s="29"/>
      <c r="D74" s="29"/>
      <c r="E74" s="29"/>
      <c r="F74" s="29"/>
      <c r="G74" s="29"/>
      <c r="H74" s="29"/>
      <c r="I74" s="69">
        <f>+I39+SUM(C74:H74)</f>
        <v>0</v>
      </c>
      <c r="J74"/>
      <c r="K74"/>
      <c r="L74"/>
    </row>
    <row r="75" spans="2:12" ht="13" x14ac:dyDescent="0.3">
      <c r="B75" s="15" t="s">
        <v>32</v>
      </c>
      <c r="C75" s="14"/>
      <c r="D75" s="14"/>
      <c r="E75" s="14"/>
      <c r="F75" s="14"/>
      <c r="G75" s="14"/>
      <c r="H75" s="14"/>
      <c r="I75" s="69">
        <f>+I40+SUM(C75:H75)</f>
        <v>0</v>
      </c>
    </row>
    <row r="76" spans="2:12" ht="21.75" customHeight="1" x14ac:dyDescent="0.25">
      <c r="B76" s="16" t="s">
        <v>33</v>
      </c>
      <c r="C76" s="75">
        <f t="shared" ref="C76:H76" si="10">SUM(C73:C75)</f>
        <v>0</v>
      </c>
      <c r="D76" s="75">
        <f t="shared" si="10"/>
        <v>0</v>
      </c>
      <c r="E76" s="75">
        <f t="shared" si="10"/>
        <v>0</v>
      </c>
      <c r="F76" s="75">
        <f t="shared" si="10"/>
        <v>0</v>
      </c>
      <c r="G76" s="75">
        <f t="shared" si="10"/>
        <v>0</v>
      </c>
      <c r="H76" s="75">
        <f t="shared" si="10"/>
        <v>0</v>
      </c>
      <c r="I76" s="75">
        <f t="shared" ref="I76" si="11">SUM(I73:I75)</f>
        <v>0</v>
      </c>
    </row>
    <row r="77" spans="2:12" ht="13" x14ac:dyDescent="0.3">
      <c r="B77" s="17" t="s">
        <v>34</v>
      </c>
      <c r="C77" s="68">
        <f>SUM(C55:C60)</f>
        <v>0</v>
      </c>
      <c r="D77" s="68">
        <f t="shared" ref="D77:H77" si="12">SUM(D55:D60)</f>
        <v>0</v>
      </c>
      <c r="E77" s="68">
        <f t="shared" si="12"/>
        <v>0</v>
      </c>
      <c r="F77" s="68">
        <f t="shared" si="12"/>
        <v>0</v>
      </c>
      <c r="G77" s="68">
        <f t="shared" si="12"/>
        <v>0</v>
      </c>
      <c r="H77" s="68">
        <f t="shared" si="12"/>
        <v>0</v>
      </c>
      <c r="I77" s="68">
        <f>SUM(I55:I60)</f>
        <v>0</v>
      </c>
    </row>
    <row r="78" spans="2:12" ht="13" x14ac:dyDescent="0.3">
      <c r="B78" s="19" t="s">
        <v>35</v>
      </c>
      <c r="C78" s="69">
        <f t="shared" ref="C78:I78" si="13">SUM(C61:C71)+SUM(C73:C75)</f>
        <v>0</v>
      </c>
      <c r="D78" s="69">
        <f t="shared" si="13"/>
        <v>0</v>
      </c>
      <c r="E78" s="69">
        <f t="shared" si="13"/>
        <v>0</v>
      </c>
      <c r="F78" s="69">
        <f t="shared" si="13"/>
        <v>0</v>
      </c>
      <c r="G78" s="69">
        <f t="shared" si="13"/>
        <v>0</v>
      </c>
      <c r="H78" s="69">
        <f t="shared" si="13"/>
        <v>0</v>
      </c>
      <c r="I78" s="69">
        <f t="shared" si="13"/>
        <v>0</v>
      </c>
    </row>
    <row r="79" spans="2:12" ht="22.5" customHeight="1" x14ac:dyDescent="0.3">
      <c r="B79" s="192" t="s">
        <v>36</v>
      </c>
      <c r="C79" s="70">
        <f t="shared" ref="C79:H79" si="14">+C54+C77+C78</f>
        <v>0</v>
      </c>
      <c r="D79" s="70">
        <f t="shared" si="14"/>
        <v>0</v>
      </c>
      <c r="E79" s="70">
        <f t="shared" si="14"/>
        <v>0</v>
      </c>
      <c r="F79" s="70">
        <f t="shared" si="14"/>
        <v>0</v>
      </c>
      <c r="G79" s="70">
        <f t="shared" si="14"/>
        <v>0</v>
      </c>
      <c r="H79" s="70">
        <f t="shared" si="14"/>
        <v>0</v>
      </c>
      <c r="I79" s="70">
        <f>I54+I77+I78</f>
        <v>0</v>
      </c>
    </row>
    <row r="80" spans="2:12" s="1" customFormat="1" ht="22.5" customHeight="1" x14ac:dyDescent="0.25">
      <c r="B80" s="30" t="s">
        <v>54</v>
      </c>
      <c r="C80" s="31"/>
      <c r="D80" s="31"/>
      <c r="E80" s="31"/>
      <c r="F80" s="31"/>
      <c r="G80" s="31"/>
      <c r="H80" s="31"/>
      <c r="I80" s="24">
        <f>H80</f>
        <v>0</v>
      </c>
      <c r="J80" s="2"/>
      <c r="K80" s="2"/>
      <c r="L80" s="2"/>
    </row>
    <row r="81" spans="2:12" ht="22.5" customHeight="1" x14ac:dyDescent="0.25">
      <c r="B81" s="23" t="s">
        <v>38</v>
      </c>
      <c r="C81" s="71">
        <f>+C80-C79</f>
        <v>0</v>
      </c>
      <c r="D81" s="71">
        <f t="shared" ref="D81:H81" si="15">+D80-D79</f>
        <v>0</v>
      </c>
      <c r="E81" s="71">
        <f t="shared" si="15"/>
        <v>0</v>
      </c>
      <c r="F81" s="71">
        <f t="shared" si="15"/>
        <v>0</v>
      </c>
      <c r="G81" s="71">
        <f t="shared" si="15"/>
        <v>0</v>
      </c>
      <c r="H81" s="71">
        <f t="shared" si="15"/>
        <v>0</v>
      </c>
      <c r="I81" s="24">
        <f>I79-I80</f>
        <v>0</v>
      </c>
    </row>
    <row r="82" spans="2:12" ht="12.75" customHeight="1" x14ac:dyDescent="0.3">
      <c r="C82" s="18"/>
      <c r="D82" s="18"/>
      <c r="E82" s="18"/>
      <c r="F82" s="18"/>
      <c r="G82" s="18"/>
      <c r="H82" s="18"/>
    </row>
    <row r="83" spans="2:12" ht="12.75" customHeight="1" x14ac:dyDescent="0.3">
      <c r="C83" s="18"/>
      <c r="D83" s="18"/>
      <c r="E83" s="18"/>
      <c r="F83" s="18"/>
      <c r="G83" s="18"/>
      <c r="H83" s="18"/>
    </row>
    <row r="85" spans="2:12" ht="15.5" x14ac:dyDescent="0.35">
      <c r="B85" s="154" t="s">
        <v>297</v>
      </c>
    </row>
    <row r="86" spans="2:12" ht="13" x14ac:dyDescent="0.3">
      <c r="B86" s="32"/>
      <c r="J86" s="1"/>
      <c r="L86" s="1"/>
    </row>
    <row r="87" spans="2:12" x14ac:dyDescent="0.25">
      <c r="B87" s="33" t="s">
        <v>282</v>
      </c>
      <c r="E87" s="33" t="s">
        <v>55</v>
      </c>
    </row>
    <row r="88" spans="2:12" x14ac:dyDescent="0.25">
      <c r="B88" s="33" t="s">
        <v>298</v>
      </c>
      <c r="E88" s="2" t="s">
        <v>56</v>
      </c>
    </row>
    <row r="89" spans="2:12" ht="12.75" customHeight="1" x14ac:dyDescent="0.25">
      <c r="B89" s="33" t="s">
        <v>283</v>
      </c>
      <c r="E89" s="2" t="s">
        <v>57</v>
      </c>
    </row>
    <row r="90" spans="2:12" ht="12.75" customHeight="1" x14ac:dyDescent="0.25">
      <c r="B90" s="33" t="s">
        <v>285</v>
      </c>
      <c r="E90" s="2" t="s">
        <v>58</v>
      </c>
    </row>
    <row r="91" spans="2:12" ht="12.75" customHeight="1" x14ac:dyDescent="0.25">
      <c r="B91" s="2" t="s">
        <v>59</v>
      </c>
    </row>
    <row r="93" spans="2:12" s="1" customFormat="1" ht="22.5" customHeight="1" x14ac:dyDescent="0.25">
      <c r="B93" s="156" t="s">
        <v>60</v>
      </c>
      <c r="C93" s="155" t="s">
        <v>61</v>
      </c>
      <c r="D93" s="155" t="s">
        <v>62</v>
      </c>
      <c r="E93" s="155" t="s">
        <v>63</v>
      </c>
      <c r="F93" s="155" t="s">
        <v>64</v>
      </c>
      <c r="G93" s="155" t="s">
        <v>65</v>
      </c>
      <c r="J93" s="2"/>
      <c r="K93" s="2"/>
      <c r="L93" s="2"/>
    </row>
    <row r="94" spans="2:12" ht="7.5" customHeight="1" x14ac:dyDescent="0.25"/>
    <row r="95" spans="2:12" ht="13" x14ac:dyDescent="0.3">
      <c r="B95" s="21" t="s">
        <v>66</v>
      </c>
      <c r="C95" s="34"/>
      <c r="D95" s="34"/>
      <c r="E95" s="34"/>
      <c r="F95" s="34"/>
      <c r="G95" s="76">
        <f>SUM(C95:F95)</f>
        <v>0</v>
      </c>
    </row>
    <row r="96" spans="2:12" ht="13" x14ac:dyDescent="0.3">
      <c r="B96" s="21"/>
      <c r="C96" s="34"/>
      <c r="D96" s="34"/>
      <c r="E96" s="34"/>
      <c r="F96" s="34"/>
      <c r="G96" s="76">
        <f t="shared" ref="G96:G128" si="16">SUM(C96:F96)</f>
        <v>0</v>
      </c>
    </row>
    <row r="97" spans="2:11" ht="13" x14ac:dyDescent="0.3">
      <c r="B97" s="21"/>
      <c r="C97" s="34"/>
      <c r="D97" s="34"/>
      <c r="E97" s="34"/>
      <c r="F97" s="34"/>
      <c r="G97" s="76">
        <f t="shared" si="16"/>
        <v>0</v>
      </c>
    </row>
    <row r="98" spans="2:11" ht="13" x14ac:dyDescent="0.3">
      <c r="B98" s="21"/>
      <c r="C98" s="34"/>
      <c r="D98" s="34"/>
      <c r="E98" s="34"/>
      <c r="F98" s="34"/>
      <c r="G98" s="76">
        <f t="shared" si="16"/>
        <v>0</v>
      </c>
    </row>
    <row r="99" spans="2:11" ht="13" x14ac:dyDescent="0.3">
      <c r="B99" s="21"/>
      <c r="C99" s="34"/>
      <c r="D99" s="34"/>
      <c r="E99" s="34"/>
      <c r="F99" s="34"/>
      <c r="G99" s="76">
        <f t="shared" si="16"/>
        <v>0</v>
      </c>
    </row>
    <row r="100" spans="2:11" ht="13" x14ac:dyDescent="0.3">
      <c r="B100" s="21"/>
      <c r="C100" s="34"/>
      <c r="D100" s="34"/>
      <c r="E100" s="34"/>
      <c r="F100" s="34"/>
      <c r="G100" s="76">
        <f t="shared" si="16"/>
        <v>0</v>
      </c>
    </row>
    <row r="101" spans="2:11" ht="13" x14ac:dyDescent="0.3">
      <c r="B101" s="21"/>
      <c r="C101" s="34"/>
      <c r="D101" s="34"/>
      <c r="E101" s="34"/>
      <c r="F101" s="34"/>
      <c r="G101" s="76">
        <f t="shared" si="16"/>
        <v>0</v>
      </c>
    </row>
    <row r="102" spans="2:11" ht="13" x14ac:dyDescent="0.3">
      <c r="B102" s="21"/>
      <c r="C102" s="34"/>
      <c r="D102" s="34"/>
      <c r="E102" s="34"/>
      <c r="F102" s="34"/>
      <c r="G102" s="76">
        <f t="shared" si="16"/>
        <v>0</v>
      </c>
    </row>
    <row r="103" spans="2:11" ht="13" x14ac:dyDescent="0.3">
      <c r="B103" s="21"/>
      <c r="C103" s="34"/>
      <c r="D103" s="34"/>
      <c r="E103" s="34"/>
      <c r="F103" s="34"/>
      <c r="G103" s="76">
        <f t="shared" si="16"/>
        <v>0</v>
      </c>
    </row>
    <row r="104" spans="2:11" x14ac:dyDescent="0.25">
      <c r="B104" s="35"/>
      <c r="C104" s="34"/>
      <c r="D104" s="34"/>
      <c r="E104" s="34"/>
      <c r="F104" s="34"/>
      <c r="G104" s="76">
        <f t="shared" si="16"/>
        <v>0</v>
      </c>
    </row>
    <row r="105" spans="2:11" ht="13" x14ac:dyDescent="0.3">
      <c r="B105" s="20" t="s">
        <v>67</v>
      </c>
      <c r="C105" s="78">
        <f>SUM(C95:C104)</f>
        <v>0</v>
      </c>
      <c r="D105" s="78">
        <f>SUM(D95:D104)</f>
        <v>0</v>
      </c>
      <c r="E105" s="78">
        <f>SUM(E95:E104)</f>
        <v>0</v>
      </c>
      <c r="F105" s="78">
        <f>SUM(F95:F104)</f>
        <v>0</v>
      </c>
      <c r="G105" s="77">
        <f>SUM(G95:G104)</f>
        <v>0</v>
      </c>
      <c r="H105" s="33"/>
      <c r="K105" s="11"/>
    </row>
    <row r="106" spans="2:11" ht="13" x14ac:dyDescent="0.3">
      <c r="B106" s="36" t="s">
        <v>68</v>
      </c>
      <c r="C106" s="34"/>
      <c r="D106" s="34"/>
      <c r="E106" s="34"/>
      <c r="F106" s="34"/>
      <c r="G106" s="76">
        <f t="shared" si="16"/>
        <v>0</v>
      </c>
      <c r="K106" s="11"/>
    </row>
    <row r="107" spans="2:11" ht="13" x14ac:dyDescent="0.3">
      <c r="B107" s="36"/>
      <c r="C107" s="34"/>
      <c r="D107" s="34"/>
      <c r="E107" s="34"/>
      <c r="F107" s="34"/>
      <c r="G107" s="76">
        <f t="shared" si="16"/>
        <v>0</v>
      </c>
      <c r="K107" s="11"/>
    </row>
    <row r="108" spans="2:11" ht="13" x14ac:dyDescent="0.3">
      <c r="B108" s="36"/>
      <c r="C108" s="34"/>
      <c r="D108" s="34"/>
      <c r="E108" s="34"/>
      <c r="F108" s="34"/>
      <c r="G108" s="76">
        <f t="shared" si="16"/>
        <v>0</v>
      </c>
    </row>
    <row r="109" spans="2:11" ht="13" x14ac:dyDescent="0.3">
      <c r="B109" s="36"/>
      <c r="C109" s="34"/>
      <c r="D109" s="34"/>
      <c r="E109" s="34"/>
      <c r="F109" s="34"/>
      <c r="G109" s="76">
        <f t="shared" si="16"/>
        <v>0</v>
      </c>
    </row>
    <row r="110" spans="2:11" ht="13" x14ac:dyDescent="0.3">
      <c r="B110" s="36"/>
      <c r="C110" s="34"/>
      <c r="D110" s="34"/>
      <c r="E110" s="34"/>
      <c r="F110" s="34"/>
      <c r="G110" s="76">
        <f t="shared" si="16"/>
        <v>0</v>
      </c>
    </row>
    <row r="111" spans="2:11" x14ac:dyDescent="0.25">
      <c r="B111" s="35"/>
      <c r="C111" s="34"/>
      <c r="D111" s="34"/>
      <c r="E111" s="34"/>
      <c r="F111" s="34"/>
      <c r="G111" s="76">
        <f t="shared" si="16"/>
        <v>0</v>
      </c>
    </row>
    <row r="112" spans="2:11" x14ac:dyDescent="0.25">
      <c r="B112" s="35"/>
      <c r="C112" s="34"/>
      <c r="D112" s="34"/>
      <c r="E112" s="34"/>
      <c r="F112" s="34"/>
      <c r="G112" s="76">
        <f t="shared" si="16"/>
        <v>0</v>
      </c>
    </row>
    <row r="113" spans="2:12" ht="13" x14ac:dyDescent="0.3">
      <c r="B113" s="20" t="s">
        <v>69</v>
      </c>
      <c r="C113" s="78">
        <f>SUM(C106:C112)</f>
        <v>0</v>
      </c>
      <c r="D113" s="78">
        <f>SUM(D106:D112)</f>
        <v>0</v>
      </c>
      <c r="E113" s="78">
        <f>SUM(E106:E112)</f>
        <v>0</v>
      </c>
      <c r="F113" s="78">
        <f>SUM(F106:F112)</f>
        <v>0</v>
      </c>
      <c r="G113" s="77">
        <f>SUM(G106:G112)</f>
        <v>0</v>
      </c>
      <c r="H113" s="33"/>
    </row>
    <row r="114" spans="2:12" ht="13" x14ac:dyDescent="0.3">
      <c r="B114" s="36" t="s">
        <v>70</v>
      </c>
      <c r="C114" s="34"/>
      <c r="D114" s="34"/>
      <c r="E114" s="34"/>
      <c r="F114" s="34"/>
      <c r="G114" s="76">
        <f t="shared" si="16"/>
        <v>0</v>
      </c>
      <c r="H114" s="33"/>
    </row>
    <row r="115" spans="2:12" ht="13" x14ac:dyDescent="0.3">
      <c r="B115" s="36"/>
      <c r="C115" s="34"/>
      <c r="D115" s="34"/>
      <c r="E115" s="34"/>
      <c r="F115" s="34"/>
      <c r="G115" s="76">
        <f t="shared" si="16"/>
        <v>0</v>
      </c>
      <c r="H115" s="33"/>
      <c r="K115" s="1"/>
    </row>
    <row r="116" spans="2:12" ht="13" x14ac:dyDescent="0.3">
      <c r="B116" s="36"/>
      <c r="C116" s="34"/>
      <c r="D116" s="34"/>
      <c r="E116" s="34"/>
      <c r="F116" s="34"/>
      <c r="G116" s="76">
        <f t="shared" si="16"/>
        <v>0</v>
      </c>
      <c r="H116" s="199"/>
      <c r="I116" s="198"/>
      <c r="K116" s="1"/>
    </row>
    <row r="117" spans="2:12" ht="13" x14ac:dyDescent="0.3">
      <c r="B117" s="36"/>
      <c r="C117" s="34"/>
      <c r="D117" s="34"/>
      <c r="E117" s="34"/>
      <c r="F117" s="34"/>
      <c r="G117" s="76">
        <f t="shared" si="16"/>
        <v>0</v>
      </c>
      <c r="H117" s="199"/>
      <c r="I117" s="198"/>
      <c r="K117" s="33"/>
    </row>
    <row r="118" spans="2:12" ht="13" x14ac:dyDescent="0.3">
      <c r="B118" s="36"/>
      <c r="C118" s="34"/>
      <c r="D118" s="34"/>
      <c r="E118" s="34"/>
      <c r="F118" s="34"/>
      <c r="G118" s="76">
        <f t="shared" si="16"/>
        <v>0</v>
      </c>
      <c r="H118" s="199"/>
      <c r="I118" s="198"/>
    </row>
    <row r="119" spans="2:12" ht="13" x14ac:dyDescent="0.3">
      <c r="B119" s="36"/>
      <c r="C119" s="34"/>
      <c r="D119" s="34"/>
      <c r="E119" s="34"/>
      <c r="F119" s="34"/>
      <c r="G119" s="76">
        <f t="shared" si="16"/>
        <v>0</v>
      </c>
      <c r="H119" s="199"/>
      <c r="I119" s="198"/>
      <c r="L119" s="11"/>
    </row>
    <row r="120" spans="2:12" ht="13" x14ac:dyDescent="0.3">
      <c r="B120" s="36"/>
      <c r="C120" s="34"/>
      <c r="D120" s="34"/>
      <c r="E120" s="34"/>
      <c r="F120" s="34"/>
      <c r="G120" s="76">
        <f t="shared" si="16"/>
        <v>0</v>
      </c>
      <c r="H120" s="199"/>
      <c r="I120" s="198"/>
      <c r="L120" s="11"/>
    </row>
    <row r="121" spans="2:12" ht="13" x14ac:dyDescent="0.3">
      <c r="B121" s="36"/>
      <c r="C121" s="34"/>
      <c r="D121" s="34"/>
      <c r="E121" s="34"/>
      <c r="F121" s="34"/>
      <c r="G121" s="76">
        <f t="shared" si="16"/>
        <v>0</v>
      </c>
      <c r="H121" s="33"/>
    </row>
    <row r="122" spans="2:12" ht="13" x14ac:dyDescent="0.3">
      <c r="B122" s="36"/>
      <c r="C122" s="34"/>
      <c r="D122" s="34"/>
      <c r="E122" s="34"/>
      <c r="F122" s="34"/>
      <c r="G122" s="76">
        <f t="shared" si="16"/>
        <v>0</v>
      </c>
      <c r="H122" s="33"/>
    </row>
    <row r="123" spans="2:12" ht="13" x14ac:dyDescent="0.3">
      <c r="B123" s="36"/>
      <c r="C123" s="34"/>
      <c r="D123" s="34"/>
      <c r="E123" s="34"/>
      <c r="F123" s="34"/>
      <c r="G123" s="76">
        <f t="shared" si="16"/>
        <v>0</v>
      </c>
      <c r="H123" s="33"/>
      <c r="J123" s="11"/>
      <c r="L123" s="11"/>
    </row>
    <row r="124" spans="2:12" ht="13" x14ac:dyDescent="0.3">
      <c r="B124" s="36"/>
      <c r="C124" s="34"/>
      <c r="D124" s="34"/>
      <c r="E124" s="34"/>
      <c r="F124" s="34"/>
      <c r="G124" s="76">
        <f t="shared" si="16"/>
        <v>0</v>
      </c>
      <c r="H124" s="33"/>
      <c r="J124" s="11"/>
      <c r="L124" s="11"/>
    </row>
    <row r="125" spans="2:12" ht="13" x14ac:dyDescent="0.3">
      <c r="B125" s="36"/>
      <c r="C125" s="34"/>
      <c r="D125" s="34"/>
      <c r="E125" s="34"/>
      <c r="F125" s="34"/>
      <c r="G125" s="76">
        <f t="shared" si="16"/>
        <v>0</v>
      </c>
      <c r="H125" s="33"/>
      <c r="J125" s="11"/>
      <c r="L125" s="11"/>
    </row>
    <row r="126" spans="2:12" ht="13" x14ac:dyDescent="0.3">
      <c r="B126" s="36"/>
      <c r="C126" s="34"/>
      <c r="D126" s="34"/>
      <c r="E126" s="34"/>
      <c r="F126" s="34"/>
      <c r="G126" s="76">
        <f t="shared" si="16"/>
        <v>0</v>
      </c>
      <c r="H126" s="33"/>
    </row>
    <row r="127" spans="2:12" ht="13" x14ac:dyDescent="0.3">
      <c r="B127" s="36"/>
      <c r="C127" s="34"/>
      <c r="D127" s="34"/>
      <c r="E127" s="34"/>
      <c r="F127" s="34"/>
      <c r="G127" s="76">
        <f t="shared" si="16"/>
        <v>0</v>
      </c>
      <c r="H127" s="33"/>
    </row>
    <row r="128" spans="2:12" ht="13" x14ac:dyDescent="0.3">
      <c r="B128" s="36"/>
      <c r="C128" s="34"/>
      <c r="D128" s="34"/>
      <c r="E128" s="34"/>
      <c r="F128" s="34"/>
      <c r="G128" s="76">
        <f t="shared" si="16"/>
        <v>0</v>
      </c>
      <c r="H128" s="33"/>
    </row>
    <row r="129" spans="2:12" ht="13" x14ac:dyDescent="0.3">
      <c r="B129" s="20" t="s">
        <v>274</v>
      </c>
      <c r="C129" s="77">
        <f>SUM(C114:C128)</f>
        <v>0</v>
      </c>
      <c r="D129" s="77">
        <f>SUM(D114:D128)</f>
        <v>0</v>
      </c>
      <c r="E129" s="77">
        <f>SUM(E114:E128)</f>
        <v>0</v>
      </c>
      <c r="F129" s="77">
        <f>SUM(F114:F128)</f>
        <v>0</v>
      </c>
      <c r="G129" s="77">
        <f>SUM(G114:G128)</f>
        <v>0</v>
      </c>
      <c r="H129" s="33"/>
    </row>
    <row r="130" spans="2:12" s="11" customFormat="1" ht="21.75" customHeight="1" x14ac:dyDescent="0.25">
      <c r="B130" s="206" t="s">
        <v>309</v>
      </c>
      <c r="C130" s="157">
        <f>+C105+C113+C129</f>
        <v>0</v>
      </c>
      <c r="D130" s="157">
        <f>+D105+D113+D129</f>
        <v>0</v>
      </c>
      <c r="E130" s="157">
        <f>+E105+E113+E129</f>
        <v>0</v>
      </c>
      <c r="F130" s="157">
        <f>+F105+F113+F129</f>
        <v>0</v>
      </c>
      <c r="G130" s="157">
        <f>+G105+G113+G129</f>
        <v>0</v>
      </c>
      <c r="H130" s="37" t="s">
        <v>72</v>
      </c>
      <c r="J130" s="2"/>
      <c r="K130" s="2"/>
      <c r="L130" s="2"/>
    </row>
    <row r="131" spans="2:12" s="11" customFormat="1" ht="19.5" customHeight="1" x14ac:dyDescent="0.25">
      <c r="B131" s="195"/>
      <c r="C131" s="196"/>
      <c r="D131" s="196"/>
      <c r="E131" s="196"/>
      <c r="F131" s="196"/>
      <c r="G131" s="196"/>
      <c r="H131" s="37"/>
      <c r="J131" s="2"/>
      <c r="K131" s="2"/>
      <c r="L131" s="2"/>
    </row>
    <row r="132" spans="2:12" ht="17.899999999999999" customHeight="1" x14ac:dyDescent="0.25"/>
    <row r="133" spans="2:12" ht="17.899999999999999" customHeight="1" x14ac:dyDescent="0.35">
      <c r="B133" s="154" t="s">
        <v>299</v>
      </c>
    </row>
    <row r="134" spans="2:12" ht="13" x14ac:dyDescent="0.3">
      <c r="B134" s="38"/>
    </row>
    <row r="135" spans="2:12" x14ac:dyDescent="0.25">
      <c r="B135" s="33" t="s">
        <v>300</v>
      </c>
      <c r="E135" s="33" t="s">
        <v>55</v>
      </c>
      <c r="J135" s="1"/>
      <c r="L135" s="1"/>
    </row>
    <row r="136" spans="2:12" x14ac:dyDescent="0.25">
      <c r="B136" s="33" t="s">
        <v>301</v>
      </c>
      <c r="E136" s="2" t="s">
        <v>56</v>
      </c>
    </row>
    <row r="137" spans="2:12" x14ac:dyDescent="0.25">
      <c r="B137" s="33" t="s">
        <v>302</v>
      </c>
      <c r="E137" s="2" t="s">
        <v>57</v>
      </c>
    </row>
    <row r="138" spans="2:12" x14ac:dyDescent="0.25">
      <c r="B138" s="33" t="s">
        <v>303</v>
      </c>
      <c r="E138" s="2" t="s">
        <v>58</v>
      </c>
    </row>
    <row r="139" spans="2:12" x14ac:dyDescent="0.25">
      <c r="B139" s="33" t="s">
        <v>304</v>
      </c>
    </row>
    <row r="140" spans="2:12" ht="12.75" customHeight="1" x14ac:dyDescent="0.25">
      <c r="B140" s="33" t="s">
        <v>59</v>
      </c>
    </row>
    <row r="142" spans="2:12" s="1" customFormat="1" ht="22.5" customHeight="1" x14ac:dyDescent="0.25">
      <c r="B142" s="156" t="s">
        <v>60</v>
      </c>
      <c r="C142" s="155" t="s">
        <v>61</v>
      </c>
      <c r="D142" s="155" t="s">
        <v>62</v>
      </c>
      <c r="E142" s="155" t="s">
        <v>63</v>
      </c>
      <c r="F142" s="155" t="s">
        <v>64</v>
      </c>
      <c r="G142" s="155" t="s">
        <v>65</v>
      </c>
      <c r="J142" s="2"/>
      <c r="K142" s="2"/>
      <c r="L142" s="2"/>
    </row>
    <row r="143" spans="2:12" ht="7.5" customHeight="1" x14ac:dyDescent="0.25"/>
    <row r="144" spans="2:12" ht="13" x14ac:dyDescent="0.3">
      <c r="B144" s="21" t="s">
        <v>73</v>
      </c>
      <c r="C144" s="34"/>
      <c r="D144" s="34"/>
      <c r="E144" s="34"/>
      <c r="F144" s="34"/>
      <c r="G144" s="76">
        <f>SUM(C144:F144)</f>
        <v>0</v>
      </c>
    </row>
    <row r="145" spans="2:11" ht="13" x14ac:dyDescent="0.3">
      <c r="B145" s="21"/>
      <c r="C145" s="34"/>
      <c r="D145" s="34"/>
      <c r="E145" s="34"/>
      <c r="F145" s="34"/>
      <c r="G145" s="76">
        <f t="shared" ref="G145:G176" si="17">SUM(C145:F145)</f>
        <v>0</v>
      </c>
    </row>
    <row r="146" spans="2:11" ht="13" x14ac:dyDescent="0.3">
      <c r="B146" s="21"/>
      <c r="C146" s="34"/>
      <c r="D146" s="34"/>
      <c r="E146" s="34"/>
      <c r="F146" s="34"/>
      <c r="G146" s="76">
        <f t="shared" si="17"/>
        <v>0</v>
      </c>
    </row>
    <row r="147" spans="2:11" ht="13" x14ac:dyDescent="0.3">
      <c r="B147" s="21"/>
      <c r="C147" s="34"/>
      <c r="D147" s="34"/>
      <c r="E147" s="34"/>
      <c r="F147" s="34"/>
      <c r="G147" s="76">
        <f t="shared" si="17"/>
        <v>0</v>
      </c>
    </row>
    <row r="148" spans="2:11" ht="13" x14ac:dyDescent="0.3">
      <c r="B148" s="21"/>
      <c r="C148" s="34"/>
      <c r="D148" s="34"/>
      <c r="E148" s="34"/>
      <c r="F148" s="34"/>
      <c r="G148" s="76">
        <f t="shared" si="17"/>
        <v>0</v>
      </c>
    </row>
    <row r="149" spans="2:11" ht="13" x14ac:dyDescent="0.3">
      <c r="B149" s="21"/>
      <c r="C149" s="34"/>
      <c r="D149" s="34"/>
      <c r="E149" s="34"/>
      <c r="F149" s="34"/>
      <c r="G149" s="76">
        <f t="shared" si="17"/>
        <v>0</v>
      </c>
    </row>
    <row r="150" spans="2:11" ht="13" x14ac:dyDescent="0.3">
      <c r="B150" s="21"/>
      <c r="C150" s="34"/>
      <c r="D150" s="34"/>
      <c r="E150" s="34"/>
      <c r="F150" s="34"/>
      <c r="G150" s="76">
        <f t="shared" si="17"/>
        <v>0</v>
      </c>
    </row>
    <row r="151" spans="2:11" ht="13" x14ac:dyDescent="0.3">
      <c r="B151" s="21"/>
      <c r="C151" s="34"/>
      <c r="D151" s="34"/>
      <c r="E151" s="34"/>
      <c r="F151" s="34"/>
      <c r="G151" s="76">
        <f t="shared" si="17"/>
        <v>0</v>
      </c>
    </row>
    <row r="152" spans="2:11" ht="13" x14ac:dyDescent="0.3">
      <c r="B152" s="21"/>
      <c r="C152" s="34"/>
      <c r="D152" s="34"/>
      <c r="E152" s="34"/>
      <c r="F152" s="34"/>
      <c r="G152" s="76">
        <f t="shared" si="17"/>
        <v>0</v>
      </c>
    </row>
    <row r="153" spans="2:11" x14ac:dyDescent="0.25">
      <c r="B153" s="35"/>
      <c r="C153" s="34"/>
      <c r="D153" s="34"/>
      <c r="E153" s="34"/>
      <c r="F153" s="34"/>
      <c r="G153" s="76">
        <f t="shared" si="17"/>
        <v>0</v>
      </c>
    </row>
    <row r="154" spans="2:11" x14ac:dyDescent="0.25">
      <c r="B154" s="35"/>
      <c r="C154" s="34"/>
      <c r="D154" s="34"/>
      <c r="E154" s="34"/>
      <c r="F154" s="34"/>
      <c r="G154" s="76">
        <f t="shared" si="17"/>
        <v>0</v>
      </c>
    </row>
    <row r="155" spans="2:11" x14ac:dyDescent="0.25">
      <c r="B155" s="35"/>
      <c r="C155" s="34"/>
      <c r="D155" s="34"/>
      <c r="E155" s="34"/>
      <c r="F155" s="34"/>
      <c r="G155" s="76">
        <f t="shared" si="17"/>
        <v>0</v>
      </c>
    </row>
    <row r="156" spans="2:11" ht="13" x14ac:dyDescent="0.3">
      <c r="B156" s="20" t="s">
        <v>67</v>
      </c>
      <c r="C156" s="78">
        <f>SUM(C144:C155)</f>
        <v>0</v>
      </c>
      <c r="D156" s="78">
        <f>SUM(D144:D155)</f>
        <v>0</v>
      </c>
      <c r="E156" s="78">
        <f>SUM(E144:E155)</f>
        <v>0</v>
      </c>
      <c r="F156" s="78">
        <f>SUM(F144:F155)</f>
        <v>0</v>
      </c>
      <c r="G156" s="77">
        <f>SUM(G144:G155)</f>
        <v>0</v>
      </c>
      <c r="H156" s="33"/>
      <c r="K156" s="11"/>
    </row>
    <row r="157" spans="2:11" ht="13" x14ac:dyDescent="0.3">
      <c r="B157" s="36" t="s">
        <v>74</v>
      </c>
      <c r="C157" s="34"/>
      <c r="D157" s="34"/>
      <c r="E157" s="34"/>
      <c r="F157" s="34"/>
      <c r="G157" s="76">
        <f t="shared" si="17"/>
        <v>0</v>
      </c>
    </row>
    <row r="158" spans="2:11" ht="13" x14ac:dyDescent="0.3">
      <c r="B158" s="36"/>
      <c r="C158" s="34"/>
      <c r="D158" s="34"/>
      <c r="E158" s="34"/>
      <c r="F158" s="34"/>
      <c r="G158" s="76">
        <f t="shared" si="17"/>
        <v>0</v>
      </c>
    </row>
    <row r="159" spans="2:11" ht="13" x14ac:dyDescent="0.3">
      <c r="B159" s="36"/>
      <c r="C159" s="34"/>
      <c r="D159" s="34"/>
      <c r="E159" s="34"/>
      <c r="F159" s="34"/>
      <c r="G159" s="76">
        <f t="shared" si="17"/>
        <v>0</v>
      </c>
    </row>
    <row r="160" spans="2:11" ht="13" x14ac:dyDescent="0.3">
      <c r="B160" s="36"/>
      <c r="C160" s="34"/>
      <c r="D160" s="34"/>
      <c r="E160" s="34"/>
      <c r="F160" s="34"/>
      <c r="G160" s="76">
        <f t="shared" si="17"/>
        <v>0</v>
      </c>
    </row>
    <row r="161" spans="2:12" x14ac:dyDescent="0.25">
      <c r="B161" s="35"/>
      <c r="C161" s="34"/>
      <c r="D161" s="34"/>
      <c r="E161" s="34"/>
      <c r="F161" s="34"/>
      <c r="G161" s="76">
        <f t="shared" si="17"/>
        <v>0</v>
      </c>
    </row>
    <row r="162" spans="2:12" x14ac:dyDescent="0.25">
      <c r="B162" s="35"/>
      <c r="C162" s="34"/>
      <c r="D162" s="34"/>
      <c r="E162" s="34"/>
      <c r="F162" s="34"/>
      <c r="G162" s="76">
        <f t="shared" si="17"/>
        <v>0</v>
      </c>
    </row>
    <row r="163" spans="2:12" x14ac:dyDescent="0.25">
      <c r="B163" s="35"/>
      <c r="C163" s="34"/>
      <c r="D163" s="34"/>
      <c r="E163" s="34"/>
      <c r="F163" s="34"/>
      <c r="G163" s="76">
        <f t="shared" si="17"/>
        <v>0</v>
      </c>
    </row>
    <row r="164" spans="2:12" ht="13" x14ac:dyDescent="0.3">
      <c r="B164" s="20" t="s">
        <v>69</v>
      </c>
      <c r="C164" s="78">
        <f>SUM(C157:C163)</f>
        <v>0</v>
      </c>
      <c r="D164" s="78">
        <f>SUM(D157:D163)</f>
        <v>0</v>
      </c>
      <c r="E164" s="78">
        <f>SUM(E157:E163)</f>
        <v>0</v>
      </c>
      <c r="F164" s="78">
        <f>SUM(F157:F163)</f>
        <v>0</v>
      </c>
      <c r="G164" s="77">
        <f>SUM(G157:G163)</f>
        <v>0</v>
      </c>
      <c r="H164" s="33"/>
    </row>
    <row r="165" spans="2:12" ht="13" x14ac:dyDescent="0.3">
      <c r="B165" s="36" t="s">
        <v>275</v>
      </c>
      <c r="C165" s="34"/>
      <c r="D165" s="34"/>
      <c r="E165" s="34"/>
      <c r="F165" s="34"/>
      <c r="G165" s="76">
        <f t="shared" si="17"/>
        <v>0</v>
      </c>
      <c r="H165" s="33"/>
      <c r="K165" s="1"/>
    </row>
    <row r="166" spans="2:12" ht="13" x14ac:dyDescent="0.3">
      <c r="B166" s="36"/>
      <c r="C166" s="34"/>
      <c r="D166" s="34"/>
      <c r="E166" s="34"/>
      <c r="F166" s="34"/>
      <c r="G166" s="76">
        <f t="shared" si="17"/>
        <v>0</v>
      </c>
      <c r="H166" s="33"/>
    </row>
    <row r="167" spans="2:12" ht="13" x14ac:dyDescent="0.3">
      <c r="B167" s="36"/>
      <c r="C167" s="34"/>
      <c r="D167" s="34"/>
      <c r="E167" s="34"/>
      <c r="F167" s="34"/>
      <c r="G167" s="76">
        <f t="shared" si="17"/>
        <v>0</v>
      </c>
      <c r="H167" s="33"/>
    </row>
    <row r="168" spans="2:12" ht="13" x14ac:dyDescent="0.3">
      <c r="B168" s="36"/>
      <c r="C168" s="34"/>
      <c r="D168" s="34"/>
      <c r="E168" s="34"/>
      <c r="F168" s="34"/>
      <c r="G168" s="76">
        <f t="shared" si="17"/>
        <v>0</v>
      </c>
      <c r="H168" s="33"/>
    </row>
    <row r="169" spans="2:12" ht="13" x14ac:dyDescent="0.3">
      <c r="B169" s="36"/>
      <c r="C169" s="34"/>
      <c r="D169" s="34"/>
      <c r="E169" s="34"/>
      <c r="F169" s="34"/>
      <c r="G169" s="76">
        <f t="shared" si="17"/>
        <v>0</v>
      </c>
      <c r="H169" s="33"/>
    </row>
    <row r="170" spans="2:12" ht="13" x14ac:dyDescent="0.3">
      <c r="B170" s="36"/>
      <c r="C170" s="34"/>
      <c r="D170" s="34"/>
      <c r="E170" s="34"/>
      <c r="F170" s="34"/>
      <c r="G170" s="76">
        <f t="shared" si="17"/>
        <v>0</v>
      </c>
      <c r="H170" s="33"/>
    </row>
    <row r="171" spans="2:12" ht="13" x14ac:dyDescent="0.3">
      <c r="B171" s="36"/>
      <c r="C171" s="34"/>
      <c r="D171" s="34"/>
      <c r="E171" s="34"/>
      <c r="F171" s="34"/>
      <c r="G171" s="76">
        <f t="shared" si="17"/>
        <v>0</v>
      </c>
      <c r="H171" s="33"/>
      <c r="J171" s="11"/>
      <c r="L171" s="11"/>
    </row>
    <row r="172" spans="2:12" ht="13" x14ac:dyDescent="0.3">
      <c r="B172" s="36"/>
      <c r="C172" s="34"/>
      <c r="D172" s="34"/>
      <c r="E172" s="34"/>
      <c r="F172" s="34"/>
      <c r="G172" s="76">
        <f t="shared" si="17"/>
        <v>0</v>
      </c>
      <c r="H172" s="33"/>
    </row>
    <row r="173" spans="2:12" ht="13" x14ac:dyDescent="0.3">
      <c r="B173" s="36"/>
      <c r="C173" s="34"/>
      <c r="D173" s="34"/>
      <c r="E173" s="34"/>
      <c r="F173" s="34"/>
      <c r="G173" s="76">
        <f t="shared" si="17"/>
        <v>0</v>
      </c>
      <c r="H173" s="33"/>
    </row>
    <row r="174" spans="2:12" x14ac:dyDescent="0.25">
      <c r="B174" s="35"/>
      <c r="C174" s="34"/>
      <c r="D174" s="34"/>
      <c r="E174" s="34"/>
      <c r="F174" s="34"/>
      <c r="G174" s="76">
        <f t="shared" si="17"/>
        <v>0</v>
      </c>
      <c r="H174" s="33"/>
    </row>
    <row r="175" spans="2:12" x14ac:dyDescent="0.25">
      <c r="B175" s="35"/>
      <c r="C175" s="34"/>
      <c r="D175" s="34"/>
      <c r="E175" s="34"/>
      <c r="F175" s="34"/>
      <c r="G175" s="76">
        <f t="shared" si="17"/>
        <v>0</v>
      </c>
      <c r="H175" s="33"/>
    </row>
    <row r="176" spans="2:12" x14ac:dyDescent="0.25">
      <c r="B176" s="35"/>
      <c r="C176" s="34"/>
      <c r="D176" s="34"/>
      <c r="E176" s="34"/>
      <c r="F176" s="34"/>
      <c r="G176" s="76">
        <f t="shared" si="17"/>
        <v>0</v>
      </c>
      <c r="H176" s="33"/>
    </row>
    <row r="177" spans="2:12" ht="13" x14ac:dyDescent="0.3">
      <c r="B177" s="20" t="s">
        <v>274</v>
      </c>
      <c r="C177" s="77">
        <f>SUM(C165:C176)</f>
        <v>0</v>
      </c>
      <c r="D177" s="77">
        <f>SUM(D165:D176)</f>
        <v>0</v>
      </c>
      <c r="E177" s="77">
        <f>SUM(E165:E176)</f>
        <v>0</v>
      </c>
      <c r="F177" s="77">
        <f>SUM(F165:F176)</f>
        <v>0</v>
      </c>
      <c r="G177" s="77">
        <f>SUM(G165:G176)</f>
        <v>0</v>
      </c>
      <c r="H177" s="33"/>
    </row>
    <row r="178" spans="2:12" s="11" customFormat="1" ht="22.5" customHeight="1" x14ac:dyDescent="0.25">
      <c r="B178" s="206" t="s">
        <v>308</v>
      </c>
      <c r="C178" s="157">
        <f>+C164+C156+C177</f>
        <v>0</v>
      </c>
      <c r="D178" s="157">
        <f>+D164+D156+D177</f>
        <v>0</v>
      </c>
      <c r="E178" s="157">
        <f>+E164+E156+E177</f>
        <v>0</v>
      </c>
      <c r="F178" s="157">
        <f>+F164+F156+F177</f>
        <v>0</v>
      </c>
      <c r="G178" s="157">
        <f>+G164+G156+G177</f>
        <v>0</v>
      </c>
      <c r="H178" s="37" t="s">
        <v>75</v>
      </c>
      <c r="J178" s="2"/>
      <c r="K178" s="2"/>
      <c r="L178" s="2"/>
    </row>
    <row r="181" spans="2:12" ht="16.5" customHeight="1" x14ac:dyDescent="0.25"/>
    <row r="182" spans="2:12" ht="15.5" x14ac:dyDescent="0.35">
      <c r="B182" s="154" t="s">
        <v>305</v>
      </c>
    </row>
    <row r="183" spans="2:12" ht="13" x14ac:dyDescent="0.3">
      <c r="B183" s="32"/>
      <c r="J183" s="1"/>
      <c r="L183" s="1"/>
    </row>
    <row r="184" spans="2:12" x14ac:dyDescent="0.25">
      <c r="B184" s="33" t="s">
        <v>306</v>
      </c>
      <c r="E184" s="33" t="s">
        <v>55</v>
      </c>
    </row>
    <row r="185" spans="2:12" ht="12.75" customHeight="1" x14ac:dyDescent="0.25">
      <c r="B185" s="33" t="s">
        <v>286</v>
      </c>
      <c r="E185" s="2" t="s">
        <v>56</v>
      </c>
    </row>
    <row r="186" spans="2:12" ht="12.75" customHeight="1" x14ac:dyDescent="0.25">
      <c r="B186" s="33" t="s">
        <v>284</v>
      </c>
      <c r="E186" s="2" t="s">
        <v>57</v>
      </c>
    </row>
    <row r="187" spans="2:12" ht="12.75" customHeight="1" x14ac:dyDescent="0.25">
      <c r="B187" s="33" t="s">
        <v>307</v>
      </c>
      <c r="E187" s="2" t="s">
        <v>58</v>
      </c>
    </row>
    <row r="188" spans="2:12" ht="12.75" customHeight="1" x14ac:dyDescent="0.25">
      <c r="B188" s="2" t="s">
        <v>59</v>
      </c>
    </row>
    <row r="190" spans="2:12" s="1" customFormat="1" ht="22.5" customHeight="1" x14ac:dyDescent="0.25">
      <c r="B190" s="156" t="s">
        <v>60</v>
      </c>
      <c r="C190" s="155" t="s">
        <v>61</v>
      </c>
      <c r="D190" s="155" t="s">
        <v>62</v>
      </c>
      <c r="E190" s="155" t="s">
        <v>63</v>
      </c>
      <c r="F190" s="155" t="s">
        <v>64</v>
      </c>
      <c r="G190" s="155" t="s">
        <v>65</v>
      </c>
      <c r="J190" s="2"/>
      <c r="K190" s="2"/>
      <c r="L190" s="2"/>
    </row>
    <row r="191" spans="2:12" ht="7.5" customHeight="1" x14ac:dyDescent="0.25"/>
    <row r="192" spans="2:12" ht="13" x14ac:dyDescent="0.3">
      <c r="B192" s="21" t="s">
        <v>76</v>
      </c>
      <c r="C192" s="34"/>
      <c r="D192" s="34"/>
      <c r="E192" s="34"/>
      <c r="F192" s="34"/>
      <c r="G192" s="76">
        <f>SUM(C192:F192)</f>
        <v>0</v>
      </c>
    </row>
    <row r="193" spans="2:11" ht="13" x14ac:dyDescent="0.3">
      <c r="B193" s="21"/>
      <c r="C193" s="34"/>
      <c r="D193" s="34"/>
      <c r="E193" s="34"/>
      <c r="F193" s="34"/>
      <c r="G193" s="76">
        <f t="shared" ref="G193" si="18">SUM(C193:F193)</f>
        <v>0</v>
      </c>
      <c r="H193" s="200"/>
      <c r="I193" s="198"/>
    </row>
    <row r="194" spans="2:11" ht="13" x14ac:dyDescent="0.3">
      <c r="B194" s="21"/>
      <c r="C194" s="34"/>
      <c r="D194" s="34"/>
      <c r="E194" s="34"/>
      <c r="F194" s="34"/>
      <c r="G194" s="76">
        <f t="shared" ref="G194:G227" si="19">SUM(C194:F194)</f>
        <v>0</v>
      </c>
      <c r="H194" s="200"/>
    </row>
    <row r="195" spans="2:11" ht="13" x14ac:dyDescent="0.3">
      <c r="B195" s="21"/>
      <c r="C195" s="34"/>
      <c r="D195" s="34"/>
      <c r="E195" s="34"/>
      <c r="F195" s="34"/>
      <c r="G195" s="76">
        <f t="shared" si="19"/>
        <v>0</v>
      </c>
      <c r="H195" s="200"/>
    </row>
    <row r="196" spans="2:11" ht="13" x14ac:dyDescent="0.3">
      <c r="B196" s="21"/>
      <c r="C196" s="34"/>
      <c r="D196" s="34"/>
      <c r="E196" s="34"/>
      <c r="F196" s="34"/>
      <c r="G196" s="76">
        <f t="shared" si="19"/>
        <v>0</v>
      </c>
      <c r="H196" s="200"/>
    </row>
    <row r="197" spans="2:11" ht="13" x14ac:dyDescent="0.3">
      <c r="B197" s="21"/>
      <c r="C197" s="34"/>
      <c r="D197" s="34"/>
      <c r="E197" s="34"/>
      <c r="F197" s="34"/>
      <c r="G197" s="76">
        <f t="shared" si="19"/>
        <v>0</v>
      </c>
      <c r="H197" s="200"/>
    </row>
    <row r="198" spans="2:11" ht="13" x14ac:dyDescent="0.3">
      <c r="B198" s="21"/>
      <c r="C198" s="34"/>
      <c r="D198" s="34"/>
      <c r="E198" s="34"/>
      <c r="F198" s="34"/>
      <c r="G198" s="76">
        <f t="shared" si="19"/>
        <v>0</v>
      </c>
    </row>
    <row r="199" spans="2:11" ht="13" x14ac:dyDescent="0.3">
      <c r="B199" s="21"/>
      <c r="C199" s="34"/>
      <c r="D199" s="34"/>
      <c r="E199" s="34"/>
      <c r="F199" s="34"/>
      <c r="G199" s="76">
        <f t="shared" si="19"/>
        <v>0</v>
      </c>
    </row>
    <row r="200" spans="2:11" ht="13" x14ac:dyDescent="0.3">
      <c r="B200" s="39" t="s">
        <v>67</v>
      </c>
      <c r="C200" s="78">
        <f>SUM(C192:C199)</f>
        <v>0</v>
      </c>
      <c r="D200" s="78">
        <f>SUM(D192:D199)</f>
        <v>0</v>
      </c>
      <c r="E200" s="78">
        <f>SUM(E192:E199)</f>
        <v>0</v>
      </c>
      <c r="F200" s="78">
        <f>SUM(F192:F199)</f>
        <v>0</v>
      </c>
      <c r="G200" s="77">
        <f>SUM(G192:G199)</f>
        <v>0</v>
      </c>
      <c r="H200" s="33"/>
      <c r="K200" s="11"/>
    </row>
    <row r="201" spans="2:11" ht="13" x14ac:dyDescent="0.3">
      <c r="B201" s="36" t="s">
        <v>77</v>
      </c>
      <c r="C201" s="34"/>
      <c r="D201" s="34"/>
      <c r="E201" s="34"/>
      <c r="F201" s="34"/>
      <c r="G201" s="76">
        <f t="shared" si="19"/>
        <v>0</v>
      </c>
      <c r="K201" s="10"/>
    </row>
    <row r="202" spans="2:11" ht="13" x14ac:dyDescent="0.3">
      <c r="B202" s="36"/>
      <c r="C202" s="34"/>
      <c r="D202" s="34"/>
      <c r="E202" s="34"/>
      <c r="F202" s="34"/>
      <c r="G202" s="76">
        <f t="shared" si="19"/>
        <v>0</v>
      </c>
      <c r="K202" s="10"/>
    </row>
    <row r="203" spans="2:11" ht="13" x14ac:dyDescent="0.3">
      <c r="B203" s="36"/>
      <c r="C203" s="34"/>
      <c r="D203" s="34"/>
      <c r="E203" s="34"/>
      <c r="F203" s="34"/>
      <c r="G203" s="76">
        <f t="shared" si="19"/>
        <v>0</v>
      </c>
      <c r="K203" s="10"/>
    </row>
    <row r="204" spans="2:11" ht="13" x14ac:dyDescent="0.3">
      <c r="B204" s="36"/>
      <c r="C204" s="34"/>
      <c r="D204" s="34"/>
      <c r="E204" s="34"/>
      <c r="F204" s="34"/>
      <c r="G204" s="76">
        <f t="shared" si="19"/>
        <v>0</v>
      </c>
    </row>
    <row r="205" spans="2:11" ht="13" x14ac:dyDescent="0.3">
      <c r="B205" s="36"/>
      <c r="C205" s="34"/>
      <c r="D205" s="34"/>
      <c r="E205" s="34"/>
      <c r="F205" s="34"/>
      <c r="G205" s="76">
        <f t="shared" si="19"/>
        <v>0</v>
      </c>
    </row>
    <row r="206" spans="2:11" x14ac:dyDescent="0.25">
      <c r="B206" s="35"/>
      <c r="C206" s="34"/>
      <c r="D206" s="34"/>
      <c r="E206" s="34"/>
      <c r="F206" s="34"/>
      <c r="G206" s="76">
        <f t="shared" si="19"/>
        <v>0</v>
      </c>
    </row>
    <row r="207" spans="2:11" x14ac:dyDescent="0.25">
      <c r="B207" s="35"/>
      <c r="C207" s="34"/>
      <c r="D207" s="34"/>
      <c r="E207" s="34"/>
      <c r="F207" s="34"/>
      <c r="G207" s="76">
        <f t="shared" si="19"/>
        <v>0</v>
      </c>
    </row>
    <row r="208" spans="2:11" x14ac:dyDescent="0.25">
      <c r="B208" s="35"/>
      <c r="C208" s="34"/>
      <c r="D208" s="34"/>
      <c r="E208" s="34"/>
      <c r="F208" s="34"/>
      <c r="G208" s="76">
        <f t="shared" si="19"/>
        <v>0</v>
      </c>
    </row>
    <row r="209" spans="2:12" ht="13" x14ac:dyDescent="0.3">
      <c r="B209" s="20" t="s">
        <v>69</v>
      </c>
      <c r="C209" s="78">
        <f>SUM(C201:C208)</f>
        <v>0</v>
      </c>
      <c r="D209" s="78">
        <f>SUM(D201:D208)</f>
        <v>0</v>
      </c>
      <c r="E209" s="78">
        <f>SUM(E201:E208)</f>
        <v>0</v>
      </c>
      <c r="F209" s="78">
        <f>SUM(F201:F208)</f>
        <v>0</v>
      </c>
      <c r="G209" s="77">
        <f>SUM(G201:G208)</f>
        <v>0</v>
      </c>
      <c r="H209" s="33"/>
    </row>
    <row r="210" spans="2:12" ht="13" x14ac:dyDescent="0.3">
      <c r="B210" s="36" t="s">
        <v>277</v>
      </c>
      <c r="C210" s="34"/>
      <c r="D210" s="34"/>
      <c r="E210" s="34"/>
      <c r="F210" s="34"/>
      <c r="G210" s="76">
        <f t="shared" si="19"/>
        <v>0</v>
      </c>
      <c r="H210" s="33"/>
      <c r="K210" s="1"/>
    </row>
    <row r="211" spans="2:12" ht="13" x14ac:dyDescent="0.3">
      <c r="B211" s="36"/>
      <c r="C211" s="34"/>
      <c r="D211" s="34"/>
      <c r="E211" s="34"/>
      <c r="F211" s="34"/>
      <c r="G211" s="76">
        <f t="shared" si="19"/>
        <v>0</v>
      </c>
      <c r="H211" s="197"/>
      <c r="I211" s="198"/>
      <c r="K211" s="1"/>
    </row>
    <row r="212" spans="2:12" x14ac:dyDescent="0.25">
      <c r="B212" s="201"/>
      <c r="C212" s="34"/>
      <c r="D212" s="34"/>
      <c r="E212" s="34"/>
      <c r="F212" s="34"/>
      <c r="G212" s="76">
        <f t="shared" si="19"/>
        <v>0</v>
      </c>
      <c r="H212" s="197"/>
      <c r="I212" s="198"/>
    </row>
    <row r="213" spans="2:12" x14ac:dyDescent="0.25">
      <c r="B213" s="201"/>
      <c r="C213" s="34"/>
      <c r="D213" s="34"/>
      <c r="E213" s="34"/>
      <c r="F213" s="34"/>
      <c r="G213" s="76">
        <f t="shared" si="19"/>
        <v>0</v>
      </c>
      <c r="H213" s="197"/>
      <c r="I213" s="198"/>
    </row>
    <row r="214" spans="2:12" x14ac:dyDescent="0.25">
      <c r="B214" s="201"/>
      <c r="C214" s="34"/>
      <c r="D214" s="34"/>
      <c r="E214" s="34"/>
      <c r="F214" s="34"/>
      <c r="G214" s="76">
        <f t="shared" si="19"/>
        <v>0</v>
      </c>
      <c r="H214" s="197"/>
      <c r="I214" s="198"/>
    </row>
    <row r="215" spans="2:12" x14ac:dyDescent="0.25">
      <c r="B215" s="201"/>
      <c r="C215" s="34"/>
      <c r="D215" s="34"/>
      <c r="E215" s="34"/>
      <c r="F215" s="34"/>
      <c r="G215" s="76">
        <f t="shared" si="19"/>
        <v>0</v>
      </c>
      <c r="H215" s="197"/>
      <c r="I215" s="198"/>
    </row>
    <row r="216" spans="2:12" x14ac:dyDescent="0.25">
      <c r="B216" s="201"/>
      <c r="C216" s="34"/>
      <c r="D216" s="34"/>
      <c r="E216" s="34"/>
      <c r="F216" s="34"/>
      <c r="G216" s="76">
        <f t="shared" si="19"/>
        <v>0</v>
      </c>
      <c r="H216" s="197"/>
      <c r="I216" s="198"/>
    </row>
    <row r="217" spans="2:12" x14ac:dyDescent="0.25">
      <c r="B217" s="201"/>
      <c r="C217" s="34"/>
      <c r="D217" s="34"/>
      <c r="E217" s="34"/>
      <c r="F217" s="34"/>
      <c r="G217" s="76">
        <f t="shared" si="19"/>
        <v>0</v>
      </c>
      <c r="H217" s="197"/>
      <c r="I217" s="198"/>
    </row>
    <row r="218" spans="2:12" x14ac:dyDescent="0.25">
      <c r="B218" s="201"/>
      <c r="C218" s="34"/>
      <c r="D218" s="34"/>
      <c r="E218" s="34"/>
      <c r="F218" s="34"/>
      <c r="G218" s="76">
        <f t="shared" si="19"/>
        <v>0</v>
      </c>
      <c r="H218" s="197"/>
      <c r="I218" s="198"/>
    </row>
    <row r="219" spans="2:12" ht="13" x14ac:dyDescent="0.3">
      <c r="B219" s="36"/>
      <c r="C219" s="34"/>
      <c r="D219" s="34"/>
      <c r="E219" s="34"/>
      <c r="F219" s="34"/>
      <c r="G219" s="76">
        <f t="shared" si="19"/>
        <v>0</v>
      </c>
      <c r="H219" s="197"/>
    </row>
    <row r="220" spans="2:12" ht="13" x14ac:dyDescent="0.3">
      <c r="B220" s="36"/>
      <c r="C220" s="34"/>
      <c r="D220" s="34"/>
      <c r="E220" s="34"/>
      <c r="F220" s="34"/>
      <c r="G220" s="76">
        <f t="shared" si="19"/>
        <v>0</v>
      </c>
      <c r="H220" s="197"/>
    </row>
    <row r="221" spans="2:12" ht="13" x14ac:dyDescent="0.3">
      <c r="B221" s="36"/>
      <c r="C221" s="34"/>
      <c r="D221" s="34"/>
      <c r="E221" s="34"/>
      <c r="F221" s="34"/>
      <c r="G221" s="76">
        <f t="shared" si="19"/>
        <v>0</v>
      </c>
      <c r="H221" s="197"/>
    </row>
    <row r="222" spans="2:12" ht="13" x14ac:dyDescent="0.3">
      <c r="B222" s="36"/>
      <c r="C222" s="34"/>
      <c r="D222" s="34"/>
      <c r="E222" s="34"/>
      <c r="F222" s="34"/>
      <c r="G222" s="76">
        <f t="shared" si="19"/>
        <v>0</v>
      </c>
      <c r="H222" s="197"/>
      <c r="J222" s="11"/>
      <c r="L222" s="11"/>
    </row>
    <row r="223" spans="2:12" ht="13" x14ac:dyDescent="0.3">
      <c r="B223" s="36"/>
      <c r="C223" s="34"/>
      <c r="D223" s="34"/>
      <c r="E223" s="34"/>
      <c r="F223" s="34"/>
      <c r="G223" s="76">
        <f t="shared" si="19"/>
        <v>0</v>
      </c>
      <c r="H223" s="33"/>
      <c r="J223" s="10"/>
      <c r="L223" s="10"/>
    </row>
    <row r="224" spans="2:12" ht="13" x14ac:dyDescent="0.3">
      <c r="B224" s="36"/>
      <c r="C224" s="34"/>
      <c r="D224" s="34"/>
      <c r="E224" s="34"/>
      <c r="F224" s="34"/>
      <c r="G224" s="76">
        <f t="shared" si="19"/>
        <v>0</v>
      </c>
      <c r="H224" s="33"/>
      <c r="J224" s="10"/>
      <c r="L224" s="10"/>
    </row>
    <row r="225" spans="1:12" ht="13" x14ac:dyDescent="0.3">
      <c r="B225" s="35"/>
      <c r="C225" s="34"/>
      <c r="D225" s="34"/>
      <c r="E225" s="34"/>
      <c r="F225" s="34"/>
      <c r="G225" s="76">
        <f t="shared" si="19"/>
        <v>0</v>
      </c>
      <c r="H225" s="33"/>
      <c r="J225" s="10"/>
      <c r="L225" s="10"/>
    </row>
    <row r="226" spans="1:12" x14ac:dyDescent="0.25">
      <c r="B226" s="35"/>
      <c r="C226" s="34"/>
      <c r="D226" s="34"/>
      <c r="E226" s="34"/>
      <c r="F226" s="34"/>
      <c r="G226" s="76">
        <f t="shared" si="19"/>
        <v>0</v>
      </c>
      <c r="H226" s="33"/>
    </row>
    <row r="227" spans="1:12" x14ac:dyDescent="0.25">
      <c r="B227" s="35"/>
      <c r="C227" s="34"/>
      <c r="D227" s="34"/>
      <c r="E227" s="34"/>
      <c r="F227" s="34"/>
      <c r="G227" s="76">
        <f t="shared" si="19"/>
        <v>0</v>
      </c>
      <c r="H227" s="33"/>
    </row>
    <row r="228" spans="1:12" ht="13" x14ac:dyDescent="0.3">
      <c r="B228" s="20" t="s">
        <v>71</v>
      </c>
      <c r="C228" s="77">
        <f>SUM(C210:C227)</f>
        <v>0</v>
      </c>
      <c r="D228" s="77">
        <f>SUM(D210:D227)</f>
        <v>0</v>
      </c>
      <c r="E228" s="77">
        <f>SUM(E210:E227)</f>
        <v>0</v>
      </c>
      <c r="F228" s="77">
        <f>SUM(F210:F227)</f>
        <v>0</v>
      </c>
      <c r="G228" s="77">
        <f>SUM(G210:G227)</f>
        <v>0</v>
      </c>
      <c r="H228" s="33"/>
    </row>
    <row r="229" spans="1:12" s="11" customFormat="1" ht="19.5" customHeight="1" x14ac:dyDescent="0.25">
      <c r="B229" s="206" t="s">
        <v>287</v>
      </c>
      <c r="C229" s="157">
        <f>+C200+C209+C228</f>
        <v>0</v>
      </c>
      <c r="D229" s="157">
        <f>+D200+D209+D228</f>
        <v>0</v>
      </c>
      <c r="E229" s="157">
        <f>+E200+E209+E228</f>
        <v>0</v>
      </c>
      <c r="F229" s="157">
        <f>+F200+F209+F228</f>
        <v>0</v>
      </c>
      <c r="G229" s="157">
        <f>+G200+G209+G228</f>
        <v>0</v>
      </c>
      <c r="H229" s="37" t="s">
        <v>78</v>
      </c>
      <c r="J229" s="2"/>
      <c r="K229" s="2"/>
      <c r="L229" s="2"/>
    </row>
    <row r="230" spans="1:12" s="10" customFormat="1" ht="19.5" customHeight="1" x14ac:dyDescent="0.3">
      <c r="A230" s="40"/>
      <c r="B230" s="40"/>
      <c r="C230" s="40"/>
      <c r="D230" s="40"/>
      <c r="E230" s="40"/>
      <c r="F230" s="40"/>
      <c r="G230" s="40"/>
      <c r="H230" s="40"/>
      <c r="J230" s="2"/>
      <c r="K230" s="2"/>
      <c r="L230" s="2"/>
    </row>
    <row r="231" spans="1:12" s="10" customFormat="1" ht="19.5" customHeight="1" x14ac:dyDescent="0.3">
      <c r="A231" s="40"/>
      <c r="B231" s="40"/>
      <c r="C231" s="40"/>
      <c r="D231" s="40"/>
      <c r="E231" s="40"/>
      <c r="F231" s="40"/>
      <c r="G231" s="40"/>
      <c r="H231" s="40"/>
      <c r="J231" s="2"/>
      <c r="K231" s="2"/>
      <c r="L231" s="2"/>
    </row>
    <row r="232" spans="1:12" s="10" customFormat="1" ht="19.5" customHeight="1" x14ac:dyDescent="0.3">
      <c r="A232" s="40"/>
      <c r="B232" s="40"/>
      <c r="C232" s="40"/>
      <c r="D232" s="40"/>
      <c r="E232" s="40"/>
      <c r="F232" s="40"/>
      <c r="G232" s="40"/>
      <c r="H232" s="40"/>
      <c r="J232" s="2"/>
      <c r="K232" s="2"/>
      <c r="L232" s="2"/>
    </row>
    <row r="233" spans="1:12" ht="16.5" customHeight="1" x14ac:dyDescent="0.35">
      <c r="B233" s="154" t="s">
        <v>311</v>
      </c>
      <c r="E233" s="33" t="s">
        <v>55</v>
      </c>
    </row>
    <row r="234" spans="1:12" ht="13" x14ac:dyDescent="0.3">
      <c r="B234" s="38"/>
      <c r="E234" s="2" t="s">
        <v>56</v>
      </c>
      <c r="J234" s="1"/>
      <c r="L234" s="1"/>
    </row>
    <row r="235" spans="1:12" x14ac:dyDescent="0.25">
      <c r="B235" s="33" t="s">
        <v>312</v>
      </c>
      <c r="E235" s="2" t="s">
        <v>57</v>
      </c>
    </row>
    <row r="236" spans="1:12" ht="12.75" customHeight="1" x14ac:dyDescent="0.25">
      <c r="B236" s="33" t="s">
        <v>313</v>
      </c>
      <c r="E236" s="2" t="s">
        <v>58</v>
      </c>
    </row>
    <row r="237" spans="1:12" ht="12.75" customHeight="1" x14ac:dyDescent="0.25">
      <c r="B237" s="33" t="s">
        <v>303</v>
      </c>
    </row>
    <row r="238" spans="1:12" ht="12.75" customHeight="1" x14ac:dyDescent="0.25">
      <c r="B238" s="33" t="s">
        <v>314</v>
      </c>
    </row>
    <row r="239" spans="1:12" x14ac:dyDescent="0.25">
      <c r="B239" s="2" t="s">
        <v>59</v>
      </c>
    </row>
    <row r="241" spans="2:12" s="1" customFormat="1" ht="22.5" customHeight="1" x14ac:dyDescent="0.25">
      <c r="B241" s="156" t="s">
        <v>60</v>
      </c>
      <c r="C241" s="155" t="s">
        <v>61</v>
      </c>
      <c r="D241" s="155" t="s">
        <v>62</v>
      </c>
      <c r="E241" s="155" t="s">
        <v>63</v>
      </c>
      <c r="F241" s="155" t="s">
        <v>64</v>
      </c>
      <c r="G241" s="155" t="s">
        <v>65</v>
      </c>
      <c r="J241" s="2"/>
      <c r="K241" s="2"/>
      <c r="L241" s="2"/>
    </row>
    <row r="242" spans="2:12" ht="7.5" customHeight="1" x14ac:dyDescent="0.25"/>
    <row r="243" spans="2:12" ht="13.5" customHeight="1" x14ac:dyDescent="0.3">
      <c r="B243" s="21" t="s">
        <v>79</v>
      </c>
      <c r="C243" s="34"/>
      <c r="D243" s="34"/>
      <c r="E243" s="34"/>
      <c r="F243" s="34"/>
      <c r="G243" s="76">
        <f>SUM(C243:F243)</f>
        <v>0</v>
      </c>
      <c r="H243" s="316"/>
      <c r="I243" s="316"/>
    </row>
    <row r="244" spans="2:12" ht="13.5" customHeight="1" x14ac:dyDescent="0.3">
      <c r="B244" s="21"/>
      <c r="C244" s="34"/>
      <c r="D244" s="34"/>
      <c r="E244" s="34"/>
      <c r="F244" s="34"/>
      <c r="G244" s="76">
        <f t="shared" ref="G244:G272" si="20">SUM(C244:F244)</f>
        <v>0</v>
      </c>
      <c r="H244" s="316"/>
      <c r="I244" s="316"/>
    </row>
    <row r="245" spans="2:12" ht="13.5" customHeight="1" x14ac:dyDescent="0.3">
      <c r="B245" s="21"/>
      <c r="C245" s="34"/>
      <c r="D245" s="34"/>
      <c r="E245" s="34"/>
      <c r="F245" s="34"/>
      <c r="G245" s="76">
        <f t="shared" si="20"/>
        <v>0</v>
      </c>
      <c r="H245" s="316"/>
      <c r="I245" s="316"/>
    </row>
    <row r="246" spans="2:12" ht="13.5" customHeight="1" x14ac:dyDescent="0.3">
      <c r="B246" s="21"/>
      <c r="C246" s="34"/>
      <c r="D246" s="34"/>
      <c r="E246" s="34"/>
      <c r="F246" s="34"/>
      <c r="G246" s="76">
        <f t="shared" si="20"/>
        <v>0</v>
      </c>
      <c r="H246" s="316"/>
      <c r="I246" s="316"/>
    </row>
    <row r="247" spans="2:12" ht="13.5" customHeight="1" x14ac:dyDescent="0.3">
      <c r="B247" s="21"/>
      <c r="C247" s="34"/>
      <c r="D247" s="34"/>
      <c r="E247" s="34"/>
      <c r="F247" s="34"/>
      <c r="G247" s="76">
        <f t="shared" si="20"/>
        <v>0</v>
      </c>
      <c r="H247" s="316"/>
      <c r="I247" s="316"/>
    </row>
    <row r="248" spans="2:12" ht="13.5" customHeight="1" x14ac:dyDescent="0.3">
      <c r="B248" s="21"/>
      <c r="C248" s="34"/>
      <c r="D248" s="34"/>
      <c r="E248" s="34"/>
      <c r="F248" s="34"/>
      <c r="G248" s="76">
        <f t="shared" si="20"/>
        <v>0</v>
      </c>
      <c r="H248" s="316"/>
      <c r="I248" s="316"/>
    </row>
    <row r="249" spans="2:12" ht="13.5" customHeight="1" x14ac:dyDescent="0.3">
      <c r="B249" s="21"/>
      <c r="C249" s="34"/>
      <c r="D249" s="34"/>
      <c r="E249" s="34"/>
      <c r="F249" s="34"/>
      <c r="G249" s="76">
        <f t="shared" si="20"/>
        <v>0</v>
      </c>
      <c r="H249" s="316"/>
      <c r="I249" s="316"/>
    </row>
    <row r="250" spans="2:12" ht="13.5" customHeight="1" x14ac:dyDescent="0.3">
      <c r="B250" s="21"/>
      <c r="C250" s="34"/>
      <c r="D250" s="34"/>
      <c r="E250" s="34"/>
      <c r="F250" s="34"/>
      <c r="G250" s="76">
        <f t="shared" si="20"/>
        <v>0</v>
      </c>
      <c r="H250" s="316"/>
      <c r="I250" s="316"/>
    </row>
    <row r="251" spans="2:12" ht="13.5" customHeight="1" x14ac:dyDescent="0.3">
      <c r="B251" s="21"/>
      <c r="C251" s="34"/>
      <c r="D251" s="34"/>
      <c r="E251" s="34"/>
      <c r="F251" s="34"/>
      <c r="G251" s="76">
        <f t="shared" si="20"/>
        <v>0</v>
      </c>
      <c r="H251" s="316"/>
      <c r="I251" s="316"/>
    </row>
    <row r="252" spans="2:12" ht="13.5" customHeight="1" x14ac:dyDescent="0.3">
      <c r="B252" s="21"/>
      <c r="C252" s="34"/>
      <c r="D252" s="34"/>
      <c r="E252" s="34"/>
      <c r="F252" s="34"/>
      <c r="G252" s="76">
        <f t="shared" si="20"/>
        <v>0</v>
      </c>
      <c r="H252" s="316"/>
      <c r="I252" s="316"/>
    </row>
    <row r="253" spans="2:12" ht="13.5" customHeight="1" x14ac:dyDescent="0.3">
      <c r="B253" s="20" t="s">
        <v>67</v>
      </c>
      <c r="C253" s="78">
        <f>SUM(C243:C252)</f>
        <v>0</v>
      </c>
      <c r="D253" s="78">
        <f>SUM(D243:D252)</f>
        <v>0</v>
      </c>
      <c r="E253" s="79">
        <f>SUM(E243:E252)</f>
        <v>0</v>
      </c>
      <c r="F253" s="79">
        <f>SUM(F243:F252)</f>
        <v>0</v>
      </c>
      <c r="G253" s="77">
        <f>SUM(G243:G252)</f>
        <v>0</v>
      </c>
      <c r="H253" s="316"/>
      <c r="I253" s="316"/>
      <c r="K253" s="1"/>
    </row>
    <row r="254" spans="2:12" ht="13.5" customHeight="1" x14ac:dyDescent="0.3">
      <c r="B254" s="36" t="s">
        <v>80</v>
      </c>
      <c r="C254" s="34"/>
      <c r="D254" s="34"/>
      <c r="E254" s="34"/>
      <c r="F254" s="34"/>
      <c r="G254" s="76">
        <f t="shared" si="20"/>
        <v>0</v>
      </c>
      <c r="H254" s="316"/>
      <c r="I254" s="316"/>
    </row>
    <row r="255" spans="2:12" ht="13.5" customHeight="1" x14ac:dyDescent="0.3">
      <c r="B255" s="36"/>
      <c r="C255" s="34"/>
      <c r="D255" s="34"/>
      <c r="E255" s="34"/>
      <c r="F255" s="34"/>
      <c r="G255" s="76">
        <f t="shared" si="20"/>
        <v>0</v>
      </c>
      <c r="H255" s="316"/>
      <c r="I255" s="316"/>
    </row>
    <row r="256" spans="2:12" ht="13.5" customHeight="1" x14ac:dyDescent="0.3">
      <c r="B256" s="36"/>
      <c r="C256" s="34"/>
      <c r="D256" s="34"/>
      <c r="E256" s="34"/>
      <c r="F256" s="34"/>
      <c r="G256" s="76">
        <f t="shared" si="20"/>
        <v>0</v>
      </c>
      <c r="H256" s="316"/>
      <c r="I256" s="316"/>
    </row>
    <row r="257" spans="2:12" ht="13.5" customHeight="1" x14ac:dyDescent="0.3">
      <c r="B257" s="36"/>
      <c r="C257" s="34"/>
      <c r="D257" s="34"/>
      <c r="E257" s="34"/>
      <c r="F257" s="34"/>
      <c r="G257" s="76">
        <f t="shared" si="20"/>
        <v>0</v>
      </c>
      <c r="H257" s="316"/>
      <c r="I257" s="316"/>
    </row>
    <row r="258" spans="2:12" ht="13.5" customHeight="1" x14ac:dyDescent="0.3">
      <c r="B258" s="36"/>
      <c r="C258" s="34"/>
      <c r="D258" s="34"/>
      <c r="E258" s="34"/>
      <c r="F258" s="34"/>
      <c r="G258" s="76">
        <f t="shared" si="20"/>
        <v>0</v>
      </c>
      <c r="H258" s="316"/>
      <c r="I258" s="316"/>
      <c r="K258" s="1"/>
    </row>
    <row r="259" spans="2:12" ht="13.5" customHeight="1" x14ac:dyDescent="0.25">
      <c r="B259" s="35"/>
      <c r="C259" s="34"/>
      <c r="D259" s="34"/>
      <c r="E259" s="34"/>
      <c r="F259" s="34"/>
      <c r="G259" s="76">
        <f t="shared" si="20"/>
        <v>0</v>
      </c>
      <c r="H259" s="316"/>
      <c r="I259" s="316"/>
    </row>
    <row r="260" spans="2:12" ht="13.5" customHeight="1" x14ac:dyDescent="0.25">
      <c r="B260" s="35"/>
      <c r="C260" s="34"/>
      <c r="D260" s="34"/>
      <c r="E260" s="34"/>
      <c r="F260" s="34"/>
      <c r="G260" s="76">
        <f t="shared" si="20"/>
        <v>0</v>
      </c>
      <c r="H260" s="316"/>
      <c r="I260" s="316"/>
    </row>
    <row r="261" spans="2:12" ht="13.5" customHeight="1" x14ac:dyDescent="0.25">
      <c r="B261" s="35"/>
      <c r="C261" s="34"/>
      <c r="D261" s="34"/>
      <c r="E261" s="34"/>
      <c r="F261" s="34"/>
      <c r="G261" s="76">
        <f t="shared" si="20"/>
        <v>0</v>
      </c>
      <c r="H261" s="316"/>
      <c r="I261" s="316"/>
    </row>
    <row r="262" spans="2:12" ht="13.5" customHeight="1" x14ac:dyDescent="0.3">
      <c r="B262" s="20" t="s">
        <v>69</v>
      </c>
      <c r="C262" s="78">
        <f>SUM(C254:C261)</f>
        <v>0</v>
      </c>
      <c r="D262" s="78">
        <f>SUM(D254:D261)</f>
        <v>0</v>
      </c>
      <c r="E262" s="79">
        <f>SUM(E254:E261)</f>
        <v>0</v>
      </c>
      <c r="F262" s="79">
        <f>SUM(F254:F261)</f>
        <v>0</v>
      </c>
      <c r="G262" s="77">
        <f>SUM(G254:G261)</f>
        <v>0</v>
      </c>
      <c r="H262" s="316"/>
      <c r="I262" s="316"/>
    </row>
    <row r="263" spans="2:12" ht="13.5" customHeight="1" x14ac:dyDescent="0.3">
      <c r="B263" s="36" t="s">
        <v>276</v>
      </c>
      <c r="C263" s="34"/>
      <c r="D263" s="34"/>
      <c r="E263" s="34"/>
      <c r="F263" s="34"/>
      <c r="G263" s="76">
        <f t="shared" si="20"/>
        <v>0</v>
      </c>
      <c r="H263" s="316"/>
      <c r="I263" s="316"/>
      <c r="K263" s="1"/>
    </row>
    <row r="264" spans="2:12" ht="13.5" customHeight="1" x14ac:dyDescent="0.3">
      <c r="B264" s="36"/>
      <c r="C264" s="34"/>
      <c r="D264" s="34"/>
      <c r="E264" s="34"/>
      <c r="F264" s="34"/>
      <c r="G264" s="76">
        <f t="shared" si="20"/>
        <v>0</v>
      </c>
      <c r="H264" s="316"/>
      <c r="I264" s="316"/>
    </row>
    <row r="265" spans="2:12" ht="13.5" customHeight="1" x14ac:dyDescent="0.3">
      <c r="B265" s="36"/>
      <c r="C265" s="34"/>
      <c r="D265" s="34"/>
      <c r="E265" s="34"/>
      <c r="F265" s="34"/>
      <c r="G265" s="76">
        <f t="shared" si="20"/>
        <v>0</v>
      </c>
      <c r="H265" s="316"/>
      <c r="I265" s="316"/>
    </row>
    <row r="266" spans="2:12" ht="13.5" customHeight="1" x14ac:dyDescent="0.3">
      <c r="B266" s="36"/>
      <c r="C266" s="34"/>
      <c r="D266" s="34"/>
      <c r="E266" s="34"/>
      <c r="F266" s="34"/>
      <c r="G266" s="76">
        <f t="shared" si="20"/>
        <v>0</v>
      </c>
      <c r="H266" s="316"/>
      <c r="I266" s="316"/>
    </row>
    <row r="267" spans="2:12" ht="13.5" customHeight="1" x14ac:dyDescent="0.3">
      <c r="B267" s="36"/>
      <c r="C267" s="34"/>
      <c r="D267" s="34"/>
      <c r="E267" s="34"/>
      <c r="F267" s="34"/>
      <c r="G267" s="76">
        <f t="shared" si="20"/>
        <v>0</v>
      </c>
      <c r="H267" s="316"/>
      <c r="I267" s="316"/>
      <c r="J267" s="1"/>
      <c r="L267" s="1"/>
    </row>
    <row r="268" spans="2:12" ht="13.5" customHeight="1" x14ac:dyDescent="0.3">
      <c r="B268" s="36"/>
      <c r="C268" s="34"/>
      <c r="D268" s="34"/>
      <c r="E268" s="34"/>
      <c r="F268" s="34"/>
      <c r="G268" s="76">
        <f t="shared" si="20"/>
        <v>0</v>
      </c>
      <c r="H268" s="316"/>
      <c r="I268" s="316"/>
    </row>
    <row r="269" spans="2:12" ht="13.5" customHeight="1" x14ac:dyDescent="0.3">
      <c r="B269" s="36"/>
      <c r="C269" s="34"/>
      <c r="D269" s="34"/>
      <c r="E269" s="34"/>
      <c r="F269" s="34"/>
      <c r="G269" s="76">
        <f t="shared" si="20"/>
        <v>0</v>
      </c>
      <c r="H269" s="316"/>
      <c r="I269" s="316"/>
    </row>
    <row r="270" spans="2:12" ht="13.5" customHeight="1" x14ac:dyDescent="0.25">
      <c r="B270" s="35"/>
      <c r="C270" s="34"/>
      <c r="D270" s="34"/>
      <c r="E270" s="34"/>
      <c r="F270" s="34"/>
      <c r="G270" s="76">
        <f t="shared" si="20"/>
        <v>0</v>
      </c>
      <c r="H270" s="316"/>
      <c r="I270" s="316"/>
    </row>
    <row r="271" spans="2:12" ht="13.5" customHeight="1" x14ac:dyDescent="0.25">
      <c r="B271" s="35"/>
      <c r="C271" s="34"/>
      <c r="D271" s="34"/>
      <c r="E271" s="34"/>
      <c r="F271" s="34"/>
      <c r="G271" s="76">
        <f t="shared" si="20"/>
        <v>0</v>
      </c>
      <c r="H271" s="316"/>
      <c r="I271" s="316"/>
    </row>
    <row r="272" spans="2:12" ht="13.5" customHeight="1" x14ac:dyDescent="0.25">
      <c r="B272" s="35"/>
      <c r="C272" s="34"/>
      <c r="D272" s="34"/>
      <c r="E272" s="34"/>
      <c r="F272" s="34"/>
      <c r="G272" s="76">
        <f t="shared" si="20"/>
        <v>0</v>
      </c>
      <c r="H272" s="316"/>
      <c r="I272" s="316"/>
    </row>
    <row r="273" spans="1:12" ht="14.25" customHeight="1" x14ac:dyDescent="0.3">
      <c r="B273" s="20" t="s">
        <v>71</v>
      </c>
      <c r="C273" s="77">
        <f>SUM(C263:C272)</f>
        <v>0</v>
      </c>
      <c r="D273" s="77">
        <f>SUM(D263:D272)</f>
        <v>0</v>
      </c>
      <c r="E273" s="80">
        <f>SUM(E263:E272)</f>
        <v>0</v>
      </c>
      <c r="F273" s="80">
        <f>SUM(F263:F272)</f>
        <v>0</v>
      </c>
      <c r="G273" s="77">
        <f>SUM(G263:G272)</f>
        <v>0</v>
      </c>
      <c r="H273" s="316"/>
      <c r="I273" s="316"/>
    </row>
    <row r="274" spans="1:12" s="1" customFormat="1" ht="24" customHeight="1" x14ac:dyDescent="0.25">
      <c r="B274" s="206" t="s">
        <v>310</v>
      </c>
      <c r="C274" s="157">
        <f>+C253+C262+C273</f>
        <v>0</v>
      </c>
      <c r="D274" s="157">
        <f>+D253+D262+D273</f>
        <v>0</v>
      </c>
      <c r="E274" s="157">
        <f>+E253+E262+E273</f>
        <v>0</v>
      </c>
      <c r="F274" s="157">
        <f>+F253+F262+F273</f>
        <v>0</v>
      </c>
      <c r="G274" s="157">
        <f>+G253+G262+G273</f>
        <v>0</v>
      </c>
      <c r="H274" s="37" t="s">
        <v>81</v>
      </c>
      <c r="K274" s="2"/>
    </row>
    <row r="275" spans="1:12" ht="24" customHeight="1" x14ac:dyDescent="0.3">
      <c r="B275" s="40"/>
      <c r="C275" s="40"/>
      <c r="D275" s="40"/>
      <c r="E275" s="40"/>
      <c r="F275" s="40"/>
      <c r="G275" s="40"/>
      <c r="H275" s="40"/>
    </row>
    <row r="277" spans="1:12" ht="15.5" x14ac:dyDescent="0.35">
      <c r="B277" s="154" t="s">
        <v>82</v>
      </c>
    </row>
    <row r="278" spans="1:12" ht="13" x14ac:dyDescent="0.3">
      <c r="A278" s="10"/>
    </row>
    <row r="279" spans="1:12" ht="18.75" customHeight="1" x14ac:dyDescent="0.3">
      <c r="A279" s="10"/>
      <c r="C279" s="155" t="s">
        <v>65</v>
      </c>
      <c r="J279" s="1"/>
      <c r="L279" s="1"/>
    </row>
    <row r="280" spans="1:12" ht="9" customHeight="1" x14ac:dyDescent="0.3">
      <c r="A280" s="10"/>
    </row>
    <row r="281" spans="1:12" s="1" customFormat="1" ht="21.75" customHeight="1" x14ac:dyDescent="0.25">
      <c r="B281" s="41" t="s">
        <v>83</v>
      </c>
      <c r="C281" s="81">
        <f>I72</f>
        <v>0</v>
      </c>
      <c r="E281" s="2"/>
      <c r="F281" s="2"/>
      <c r="J281" s="2"/>
      <c r="K281" s="2"/>
      <c r="L281" s="2"/>
    </row>
    <row r="282" spans="1:12" s="1" customFormat="1" ht="21.75" customHeight="1" x14ac:dyDescent="0.25">
      <c r="B282" s="41" t="s">
        <v>267</v>
      </c>
      <c r="C282" s="205">
        <f>-I60</f>
        <v>0</v>
      </c>
      <c r="E282" s="2"/>
      <c r="F282" s="2"/>
      <c r="J282" s="2"/>
      <c r="K282" s="2"/>
      <c r="L282" s="2"/>
    </row>
    <row r="283" spans="1:12" ht="16.5" customHeight="1" x14ac:dyDescent="0.3">
      <c r="B283" s="42" t="s">
        <v>315</v>
      </c>
      <c r="C283" s="93">
        <f>-G130</f>
        <v>0</v>
      </c>
      <c r="F283" s="1"/>
    </row>
    <row r="284" spans="1:12" ht="16.5" customHeight="1" x14ac:dyDescent="0.3">
      <c r="B284" s="42" t="s">
        <v>316</v>
      </c>
      <c r="C284" s="100">
        <f>G178</f>
        <v>0</v>
      </c>
      <c r="F284" s="33"/>
    </row>
    <row r="285" spans="1:12" ht="16.5" customHeight="1" x14ac:dyDescent="0.3">
      <c r="B285" s="43" t="s">
        <v>317</v>
      </c>
      <c r="C285" s="101">
        <f>-G229</f>
        <v>0</v>
      </c>
    </row>
    <row r="286" spans="1:12" ht="16.5" customHeight="1" thickBot="1" x14ac:dyDescent="0.35">
      <c r="B286" s="44" t="s">
        <v>318</v>
      </c>
      <c r="C286" s="102">
        <f>G274</f>
        <v>0</v>
      </c>
    </row>
    <row r="287" spans="1:12" s="1" customFormat="1" ht="20.25" customHeight="1" thickBot="1" x14ac:dyDescent="0.3">
      <c r="B287" s="45" t="s">
        <v>319</v>
      </c>
      <c r="C287" s="82">
        <f>SUM(C281:C286)</f>
        <v>0</v>
      </c>
      <c r="D287" s="46" t="s">
        <v>84</v>
      </c>
      <c r="J287" s="2"/>
      <c r="K287" s="2"/>
      <c r="L287" s="2"/>
    </row>
    <row r="289" spans="2:11" ht="13" x14ac:dyDescent="0.3">
      <c r="B289" s="47"/>
    </row>
    <row r="290" spans="2:11" x14ac:dyDescent="0.25">
      <c r="B290" s="48"/>
    </row>
    <row r="291" spans="2:11" ht="19.5" customHeight="1" x14ac:dyDescent="0.25">
      <c r="B291" s="49" t="s">
        <v>85</v>
      </c>
      <c r="C291" s="155" t="s">
        <v>65</v>
      </c>
      <c r="K291" s="1"/>
    </row>
    <row r="292" spans="2:11" ht="8.25" customHeight="1" x14ac:dyDescent="0.25">
      <c r="B292" s="48"/>
    </row>
    <row r="293" spans="2:11" ht="18" customHeight="1" x14ac:dyDescent="0.3">
      <c r="B293" s="50" t="s">
        <v>86</v>
      </c>
      <c r="C293" s="93">
        <f>Ventilations!F7</f>
        <v>0</v>
      </c>
      <c r="D293" s="344" t="str">
        <f>IF(C315=Ventilations!F50,"OK","Compléter l'onglet (Ventilations)")</f>
        <v>OK</v>
      </c>
      <c r="E293" s="317" t="s">
        <v>87</v>
      </c>
      <c r="F293" s="318"/>
      <c r="G293" s="318"/>
      <c r="H293" s="318"/>
      <c r="I293" s="319"/>
      <c r="K293" s="1"/>
    </row>
    <row r="294" spans="2:11" ht="18" customHeight="1" x14ac:dyDescent="0.3">
      <c r="B294" s="50" t="s">
        <v>88</v>
      </c>
      <c r="C294" s="93">
        <f>Ventilations!F9</f>
        <v>0</v>
      </c>
      <c r="D294" s="344"/>
      <c r="E294" s="320"/>
      <c r="F294" s="321"/>
      <c r="G294" s="321"/>
      <c r="H294" s="321"/>
      <c r="I294" s="322"/>
    </row>
    <row r="295" spans="2:11" ht="18" customHeight="1" thickBot="1" x14ac:dyDescent="0.35">
      <c r="B295" s="51" t="s">
        <v>89</v>
      </c>
      <c r="C295" s="93">
        <f>Ventilations!F10</f>
        <v>0</v>
      </c>
      <c r="D295" s="344"/>
      <c r="E295" s="320"/>
      <c r="F295" s="321"/>
      <c r="G295" s="321"/>
      <c r="H295" s="321"/>
      <c r="I295" s="322"/>
      <c r="K295" s="56"/>
    </row>
    <row r="296" spans="2:11" ht="18" customHeight="1" thickBot="1" x14ac:dyDescent="0.35">
      <c r="B296" s="127" t="s">
        <v>90</v>
      </c>
      <c r="C296" s="136">
        <f>+SUM(C293:C295)</f>
        <v>0</v>
      </c>
      <c r="D296" s="344"/>
      <c r="E296" s="320"/>
      <c r="F296" s="321"/>
      <c r="G296" s="321"/>
      <c r="H296" s="321"/>
      <c r="I296" s="322"/>
    </row>
    <row r="297" spans="2:11" ht="18" customHeight="1" x14ac:dyDescent="0.3">
      <c r="B297" s="21" t="s">
        <v>250</v>
      </c>
      <c r="C297" s="93">
        <f>Ventilations!F13+Ventilations!F14</f>
        <v>0</v>
      </c>
      <c r="D297" s="344"/>
      <c r="E297" s="320"/>
      <c r="F297" s="321"/>
      <c r="G297" s="321"/>
      <c r="H297" s="321"/>
      <c r="I297" s="322"/>
    </row>
    <row r="298" spans="2:11" ht="18" customHeight="1" x14ac:dyDescent="0.3">
      <c r="B298" s="21" t="s">
        <v>91</v>
      </c>
      <c r="C298" s="102">
        <f>Ventilations!F16</f>
        <v>0</v>
      </c>
      <c r="D298" s="344"/>
      <c r="E298" s="320"/>
      <c r="F298" s="321"/>
      <c r="G298" s="321"/>
      <c r="H298" s="321"/>
      <c r="I298" s="322"/>
    </row>
    <row r="299" spans="2:11" ht="18" customHeight="1" x14ac:dyDescent="0.3">
      <c r="B299" s="21" t="s">
        <v>92</v>
      </c>
      <c r="C299" s="102">
        <f>Ventilations!F18</f>
        <v>0</v>
      </c>
      <c r="D299" s="344"/>
      <c r="E299" s="320"/>
      <c r="F299" s="321"/>
      <c r="G299" s="321"/>
      <c r="H299" s="321"/>
      <c r="I299" s="322"/>
    </row>
    <row r="300" spans="2:11" ht="18" customHeight="1" x14ac:dyDescent="0.3">
      <c r="B300" s="21" t="s">
        <v>93</v>
      </c>
      <c r="C300" s="102">
        <f>Ventilations!F19</f>
        <v>0</v>
      </c>
      <c r="D300" s="344"/>
      <c r="E300" s="320"/>
      <c r="F300" s="321"/>
      <c r="G300" s="321"/>
      <c r="H300" s="321"/>
      <c r="I300" s="322"/>
    </row>
    <row r="301" spans="2:11" ht="18" customHeight="1" x14ac:dyDescent="0.3">
      <c r="B301" s="21" t="s">
        <v>94</v>
      </c>
      <c r="C301" s="102">
        <f>Ventilations!F21+Ventilations!F22</f>
        <v>0</v>
      </c>
      <c r="D301" s="344"/>
      <c r="E301" s="320"/>
      <c r="F301" s="321"/>
      <c r="G301" s="321"/>
      <c r="H301" s="321"/>
      <c r="I301" s="322"/>
    </row>
    <row r="302" spans="2:11" ht="18" customHeight="1" x14ac:dyDescent="0.3">
      <c r="B302" s="21" t="s">
        <v>95</v>
      </c>
      <c r="C302" s="102">
        <f>Ventilations!F24</f>
        <v>0</v>
      </c>
      <c r="D302" s="344"/>
      <c r="E302" s="320"/>
      <c r="F302" s="321"/>
      <c r="G302" s="321"/>
      <c r="H302" s="321"/>
      <c r="I302" s="322"/>
    </row>
    <row r="303" spans="2:11" ht="18" customHeight="1" x14ac:dyDescent="0.3">
      <c r="B303" s="21" t="s">
        <v>96</v>
      </c>
      <c r="C303" s="102">
        <f>Ventilations!F26+Ventilations!F27+Ventilations!F28</f>
        <v>0</v>
      </c>
      <c r="D303" s="344"/>
      <c r="E303" s="320"/>
      <c r="F303" s="321"/>
      <c r="G303" s="321"/>
      <c r="H303" s="321"/>
      <c r="I303" s="322"/>
    </row>
    <row r="304" spans="2:11" ht="18" customHeight="1" x14ac:dyDescent="0.3">
      <c r="B304" s="21" t="s">
        <v>97</v>
      </c>
      <c r="C304" s="102">
        <f>Ventilations!F30</f>
        <v>0</v>
      </c>
      <c r="D304" s="344"/>
      <c r="E304" s="320"/>
      <c r="F304" s="321"/>
      <c r="G304" s="321"/>
      <c r="H304" s="321"/>
      <c r="I304" s="322"/>
    </row>
    <row r="305" spans="1:12" ht="18" customHeight="1" thickBot="1" x14ac:dyDescent="0.35">
      <c r="B305" s="21" t="s">
        <v>98</v>
      </c>
      <c r="C305" s="102">
        <f>Ventilations!F32+Ventilations!F33+Ventilations!F34</f>
        <v>0</v>
      </c>
      <c r="D305" s="344"/>
      <c r="E305" s="320"/>
      <c r="F305" s="321"/>
      <c r="G305" s="321"/>
      <c r="H305" s="321"/>
      <c r="I305" s="322"/>
    </row>
    <row r="306" spans="1:12" ht="18" customHeight="1" thickBot="1" x14ac:dyDescent="0.35">
      <c r="B306" s="128" t="s">
        <v>99</v>
      </c>
      <c r="C306" s="136">
        <f>+SUM(C297:C305)</f>
        <v>0</v>
      </c>
      <c r="D306" s="344"/>
      <c r="E306" s="320"/>
      <c r="F306" s="321"/>
      <c r="G306" s="321"/>
      <c r="H306" s="321"/>
      <c r="I306" s="322"/>
    </row>
    <row r="307" spans="1:12" ht="18" customHeight="1" x14ac:dyDescent="0.3">
      <c r="B307" s="21" t="s">
        <v>100</v>
      </c>
      <c r="C307" s="93">
        <f>Ventilations!F37</f>
        <v>0</v>
      </c>
      <c r="D307" s="344"/>
      <c r="E307" s="320"/>
      <c r="F307" s="321"/>
      <c r="G307" s="321"/>
      <c r="H307" s="321"/>
      <c r="I307" s="322"/>
      <c r="J307" s="1"/>
      <c r="L307" s="1"/>
    </row>
    <row r="308" spans="1:12" ht="18" customHeight="1" x14ac:dyDescent="0.3">
      <c r="B308" s="21" t="s">
        <v>101</v>
      </c>
      <c r="C308" s="102">
        <f>Ventilations!F39</f>
        <v>0</v>
      </c>
      <c r="D308" s="344"/>
      <c r="E308" s="320"/>
      <c r="F308" s="321"/>
      <c r="G308" s="321"/>
      <c r="H308" s="321"/>
      <c r="I308" s="322"/>
    </row>
    <row r="309" spans="1:12" ht="18" customHeight="1" x14ac:dyDescent="0.3">
      <c r="B309" s="187" t="s">
        <v>102</v>
      </c>
      <c r="C309" s="102">
        <f>Ventilations!F41+Ventilations!F42+Ventilations!F43+Ventilations!F44</f>
        <v>0</v>
      </c>
      <c r="D309" s="344"/>
      <c r="E309" s="320"/>
      <c r="F309" s="321"/>
      <c r="G309" s="321"/>
      <c r="H309" s="321"/>
      <c r="I309" s="322"/>
      <c r="J309" s="1"/>
      <c r="L309" s="1"/>
    </row>
    <row r="310" spans="1:12" ht="18" customHeight="1" x14ac:dyDescent="0.3">
      <c r="B310" s="21" t="s">
        <v>103</v>
      </c>
      <c r="C310" s="102">
        <f>Ventilations!F46</f>
        <v>0</v>
      </c>
      <c r="D310" s="344"/>
      <c r="E310" s="320"/>
      <c r="F310" s="321"/>
      <c r="G310" s="321"/>
      <c r="H310" s="321"/>
      <c r="I310" s="322"/>
      <c r="K310" s="1"/>
    </row>
    <row r="311" spans="1:12" ht="17.25" customHeight="1" thickBot="1" x14ac:dyDescent="0.35">
      <c r="B311" s="21" t="s">
        <v>290</v>
      </c>
      <c r="C311" s="102">
        <f>Ventilations!F47</f>
        <v>0</v>
      </c>
      <c r="D311" s="344"/>
      <c r="E311" s="320"/>
      <c r="F311" s="321"/>
      <c r="G311" s="321"/>
      <c r="H311" s="321"/>
      <c r="I311" s="322"/>
      <c r="K311" s="1"/>
    </row>
    <row r="312" spans="1:12" ht="14.15" customHeight="1" thickBot="1" x14ac:dyDescent="0.35">
      <c r="B312" s="128" t="s">
        <v>104</v>
      </c>
      <c r="C312" s="136">
        <f>+SUM(C307:C311)</f>
        <v>0</v>
      </c>
      <c r="D312" s="344"/>
      <c r="E312" s="320"/>
      <c r="F312" s="321"/>
      <c r="G312" s="321"/>
      <c r="H312" s="321"/>
      <c r="I312" s="322"/>
    </row>
    <row r="313" spans="1:12" s="1" customFormat="1" ht="18.75" customHeight="1" thickBot="1" x14ac:dyDescent="0.3">
      <c r="B313" s="53" t="s">
        <v>105</v>
      </c>
      <c r="C313" s="83">
        <f>C296+C306+C312</f>
        <v>0</v>
      </c>
      <c r="D313" s="46" t="s">
        <v>106</v>
      </c>
      <c r="E313" s="323"/>
      <c r="F313" s="324"/>
      <c r="G313" s="324"/>
      <c r="H313" s="324"/>
      <c r="I313" s="325"/>
      <c r="J313" s="2"/>
      <c r="K313" s="2"/>
      <c r="L313" s="2"/>
    </row>
    <row r="314" spans="1:12" ht="11.25" customHeight="1" thickBot="1" x14ac:dyDescent="0.3">
      <c r="B314" s="48"/>
    </row>
    <row r="315" spans="1:12" s="1" customFormat="1" ht="20.25" customHeight="1" thickBot="1" x14ac:dyDescent="0.3">
      <c r="B315" s="54" t="s">
        <v>107</v>
      </c>
      <c r="C315" s="84">
        <f>C287-C313</f>
        <v>0</v>
      </c>
      <c r="E315" s="55" t="s">
        <v>108</v>
      </c>
      <c r="J315" s="2"/>
      <c r="K315" s="2"/>
      <c r="L315" s="2"/>
    </row>
    <row r="316" spans="1:12" s="56" customFormat="1" ht="30" customHeight="1" thickBot="1" x14ac:dyDescent="0.3">
      <c r="A316" s="310" t="s">
        <v>109</v>
      </c>
      <c r="B316" s="311"/>
      <c r="C316" s="311"/>
      <c r="D316" s="311"/>
      <c r="E316" s="311"/>
      <c r="F316" s="312"/>
      <c r="J316" s="2"/>
      <c r="K316" s="2"/>
      <c r="L316" s="2"/>
    </row>
    <row r="317" spans="1:12" ht="4.5" customHeight="1" x14ac:dyDescent="0.25">
      <c r="D317" s="210"/>
      <c r="E317" s="210"/>
      <c r="F317" s="210"/>
      <c r="K317" s="1"/>
    </row>
    <row r="318" spans="1:12" ht="13.5" customHeight="1" x14ac:dyDescent="0.3">
      <c r="B318" s="33"/>
      <c r="C318" s="10"/>
      <c r="D318" s="155" t="s">
        <v>110</v>
      </c>
      <c r="E318" s="155" t="s">
        <v>111</v>
      </c>
      <c r="F318" s="155" t="s">
        <v>112</v>
      </c>
    </row>
    <row r="319" spans="1:12" ht="15.75" customHeight="1" x14ac:dyDescent="0.3">
      <c r="B319" s="326" t="s">
        <v>320</v>
      </c>
      <c r="C319" s="327"/>
      <c r="D319" s="76">
        <f>+I55</f>
        <v>0</v>
      </c>
      <c r="E319" s="76">
        <f>+I56</f>
        <v>0</v>
      </c>
      <c r="F319" s="76">
        <f>+I57+I58+I59</f>
        <v>0</v>
      </c>
    </row>
    <row r="320" spans="1:12" ht="15.75" customHeight="1" x14ac:dyDescent="0.3">
      <c r="B320" s="328" t="s">
        <v>113</v>
      </c>
      <c r="C320" s="327"/>
      <c r="D320" s="76">
        <f>+I61</f>
        <v>0</v>
      </c>
      <c r="E320" s="85"/>
      <c r="F320" s="76">
        <f>+I62</f>
        <v>0</v>
      </c>
    </row>
    <row r="321" spans="2:12" ht="15.75" customHeight="1" x14ac:dyDescent="0.3">
      <c r="B321" s="328" t="s">
        <v>114</v>
      </c>
      <c r="C321" s="327"/>
      <c r="D321" s="76">
        <f>I63</f>
        <v>0</v>
      </c>
      <c r="E321" s="85"/>
      <c r="F321" s="85"/>
    </row>
    <row r="322" spans="2:12" ht="15.75" customHeight="1" x14ac:dyDescent="0.3">
      <c r="B322" s="328" t="s">
        <v>115</v>
      </c>
      <c r="C322" s="327"/>
      <c r="D322" s="85"/>
      <c r="E322" s="76">
        <f>I64</f>
        <v>0</v>
      </c>
      <c r="F322" s="85"/>
    </row>
    <row r="323" spans="2:12" ht="15.75" customHeight="1" x14ac:dyDescent="0.3">
      <c r="B323" s="328" t="s">
        <v>116</v>
      </c>
      <c r="C323" s="327"/>
      <c r="D323" s="85"/>
      <c r="E323" s="85"/>
      <c r="F323" s="76">
        <f>I65</f>
        <v>0</v>
      </c>
    </row>
    <row r="324" spans="2:12" ht="15.75" customHeight="1" x14ac:dyDescent="0.3">
      <c r="B324" s="328" t="s">
        <v>117</v>
      </c>
      <c r="C324" s="327"/>
      <c r="D324" s="76">
        <f>I66</f>
        <v>0</v>
      </c>
      <c r="E324" s="85"/>
      <c r="F324" s="85"/>
      <c r="J324" s="1"/>
      <c r="L324" s="1"/>
    </row>
    <row r="325" spans="2:12" ht="15.75" customHeight="1" x14ac:dyDescent="0.3">
      <c r="B325" s="328" t="s">
        <v>118</v>
      </c>
      <c r="C325" s="327"/>
      <c r="D325" s="85"/>
      <c r="E325" s="76">
        <f>I67</f>
        <v>0</v>
      </c>
      <c r="F325" s="85"/>
    </row>
    <row r="326" spans="2:12" ht="15.75" customHeight="1" x14ac:dyDescent="0.3">
      <c r="B326" s="328" t="s">
        <v>119</v>
      </c>
      <c r="C326" s="327"/>
      <c r="D326" s="85"/>
      <c r="E326" s="85"/>
      <c r="F326" s="76">
        <f>I68</f>
        <v>0</v>
      </c>
      <c r="J326" s="1"/>
      <c r="L326" s="1"/>
    </row>
    <row r="327" spans="2:12" ht="15.75" customHeight="1" x14ac:dyDescent="0.3">
      <c r="B327" s="328" t="s">
        <v>120</v>
      </c>
      <c r="C327" s="327"/>
      <c r="D327" s="76">
        <f>I69</f>
        <v>0</v>
      </c>
      <c r="E327" s="85"/>
      <c r="F327" s="85"/>
      <c r="J327" s="1"/>
      <c r="L327" s="1"/>
    </row>
    <row r="328" spans="2:12" ht="15.75" customHeight="1" x14ac:dyDescent="0.3">
      <c r="B328" s="328" t="s">
        <v>121</v>
      </c>
      <c r="C328" s="327"/>
      <c r="D328" s="85"/>
      <c r="E328" s="76">
        <f>I70</f>
        <v>0</v>
      </c>
      <c r="F328" s="85"/>
      <c r="J328" s="1"/>
      <c r="L328" s="1"/>
    </row>
    <row r="329" spans="2:12" ht="15.75" customHeight="1" x14ac:dyDescent="0.3">
      <c r="B329" s="328" t="s">
        <v>122</v>
      </c>
      <c r="C329" s="327"/>
      <c r="D329" s="85"/>
      <c r="E329" s="85"/>
      <c r="F329" s="76">
        <f>I71</f>
        <v>0</v>
      </c>
      <c r="J329" s="1"/>
      <c r="L329" s="1"/>
    </row>
    <row r="330" spans="2:12" ht="15.75" customHeight="1" x14ac:dyDescent="0.3">
      <c r="B330" s="328" t="s">
        <v>321</v>
      </c>
      <c r="C330" s="327"/>
      <c r="D330" s="76">
        <f>+-G105</f>
        <v>0</v>
      </c>
      <c r="E330" s="76">
        <f>-+G113</f>
        <v>0</v>
      </c>
      <c r="F330" s="76">
        <f>-+G129</f>
        <v>0</v>
      </c>
    </row>
    <row r="331" spans="2:12" ht="15.75" customHeight="1" x14ac:dyDescent="0.3">
      <c r="B331" s="328" t="s">
        <v>322</v>
      </c>
      <c r="C331" s="326"/>
      <c r="D331" s="76">
        <f>+G156</f>
        <v>0</v>
      </c>
      <c r="E331" s="76">
        <f>+G164</f>
        <v>0</v>
      </c>
      <c r="F331" s="76">
        <f>+G177</f>
        <v>0</v>
      </c>
      <c r="K331" s="1"/>
    </row>
    <row r="332" spans="2:12" ht="15.75" customHeight="1" x14ac:dyDescent="0.3">
      <c r="B332" s="328" t="s">
        <v>323</v>
      </c>
      <c r="C332" s="326"/>
      <c r="D332" s="76">
        <f>+-G200</f>
        <v>0</v>
      </c>
      <c r="E332" s="76">
        <f>+-G209</f>
        <v>0</v>
      </c>
      <c r="F332" s="76">
        <f>-+G228</f>
        <v>0</v>
      </c>
      <c r="K332" s="1"/>
    </row>
    <row r="333" spans="2:12" ht="15.75" customHeight="1" x14ac:dyDescent="0.3">
      <c r="B333" s="328" t="s">
        <v>324</v>
      </c>
      <c r="C333" s="326"/>
      <c r="D333" s="76">
        <f>+G253</f>
        <v>0</v>
      </c>
      <c r="E333" s="76">
        <f>+G262</f>
        <v>0</v>
      </c>
      <c r="F333" s="76">
        <f>+G273</f>
        <v>0</v>
      </c>
      <c r="H333" s="40" t="s">
        <v>123</v>
      </c>
      <c r="K333" s="1"/>
    </row>
    <row r="334" spans="2:12" s="1" customFormat="1" ht="21" customHeight="1" x14ac:dyDescent="0.25">
      <c r="B334" s="331" t="s">
        <v>325</v>
      </c>
      <c r="C334" s="332"/>
      <c r="D334" s="86">
        <f>SUM(D319:D333)</f>
        <v>0</v>
      </c>
      <c r="E334" s="86">
        <f>SUM(E319:E333)</f>
        <v>0</v>
      </c>
      <c r="F334" s="86">
        <f>SUM(F319:F333)</f>
        <v>0</v>
      </c>
      <c r="G334" s="86">
        <f>+C287</f>
        <v>0</v>
      </c>
      <c r="H334" s="86">
        <f>D334+E334+F334-G334</f>
        <v>0</v>
      </c>
      <c r="J334" s="2"/>
      <c r="L334" s="2"/>
    </row>
    <row r="335" spans="2:12" ht="5.9" customHeight="1" x14ac:dyDescent="0.25">
      <c r="K335" s="1"/>
    </row>
    <row r="336" spans="2:12" s="1" customFormat="1" ht="20.25" customHeight="1" x14ac:dyDescent="0.25">
      <c r="B336" s="345" t="s">
        <v>124</v>
      </c>
      <c r="C336" s="346"/>
      <c r="D336" s="155" t="s">
        <v>110</v>
      </c>
      <c r="E336" s="155" t="s">
        <v>111</v>
      </c>
      <c r="F336" s="155" t="s">
        <v>112</v>
      </c>
      <c r="K336" s="2"/>
    </row>
    <row r="337" spans="2:12" ht="16.5" customHeight="1" x14ac:dyDescent="0.25">
      <c r="B337" s="349" t="s">
        <v>125</v>
      </c>
      <c r="C337" s="334"/>
      <c r="D337" s="144">
        <f>Ventilations!H7</f>
        <v>0</v>
      </c>
      <c r="E337" s="144">
        <f>Ventilations!I7</f>
        <v>0</v>
      </c>
      <c r="F337" s="144">
        <f>Ventilations!J7+Ventilations!K7+Ventilations!L7</f>
        <v>0</v>
      </c>
      <c r="K337" s="56"/>
    </row>
    <row r="338" spans="2:12" ht="16.5" customHeight="1" x14ac:dyDescent="0.25">
      <c r="B338" s="333" t="s">
        <v>126</v>
      </c>
      <c r="C338" s="334"/>
      <c r="D338" s="144">
        <f>Ventilations!H9</f>
        <v>0</v>
      </c>
      <c r="E338" s="144">
        <f>Ventilations!I9</f>
        <v>0</v>
      </c>
      <c r="F338" s="144">
        <f>Ventilations!J9+Ventilations!K9+Ventilations!L9</f>
        <v>0</v>
      </c>
      <c r="K338" s="56"/>
    </row>
    <row r="339" spans="2:12" ht="16.5" customHeight="1" x14ac:dyDescent="0.25">
      <c r="B339" s="333" t="s">
        <v>127</v>
      </c>
      <c r="C339" s="334"/>
      <c r="D339" s="144">
        <f>Ventilations!H10</f>
        <v>0</v>
      </c>
      <c r="E339" s="144">
        <f>Ventilations!I10</f>
        <v>0</v>
      </c>
      <c r="F339" s="144">
        <f>Ventilations!J10+Ventilations!K10+Ventilations!L10</f>
        <v>0</v>
      </c>
      <c r="K339" s="1"/>
    </row>
    <row r="340" spans="2:12" ht="22.5" customHeight="1" x14ac:dyDescent="0.25">
      <c r="B340" s="331" t="s">
        <v>326</v>
      </c>
      <c r="C340" s="332"/>
      <c r="D340" s="86">
        <f>SUM(D337:D339)</f>
        <v>0</v>
      </c>
      <c r="E340" s="86">
        <f>SUM(E337:E339)</f>
        <v>0</v>
      </c>
      <c r="F340" s="86">
        <f>SUM(F337:F339)</f>
        <v>0</v>
      </c>
      <c r="K340" s="1"/>
    </row>
    <row r="341" spans="2:12" ht="6" customHeight="1" x14ac:dyDescent="0.3">
      <c r="B341" s="10"/>
      <c r="D341" s="57"/>
      <c r="E341" s="57"/>
      <c r="F341" s="57"/>
      <c r="K341" s="1"/>
    </row>
    <row r="342" spans="2:12" s="1" customFormat="1" ht="20.25" customHeight="1" x14ac:dyDescent="0.25">
      <c r="B342" s="345" t="s">
        <v>128</v>
      </c>
      <c r="C342" s="346"/>
      <c r="D342" s="155" t="s">
        <v>110</v>
      </c>
      <c r="E342" s="155" t="s">
        <v>111</v>
      </c>
      <c r="F342" s="155" t="s">
        <v>112</v>
      </c>
      <c r="J342" s="2"/>
      <c r="L342" s="2"/>
    </row>
    <row r="343" spans="2:12" ht="16.5" customHeight="1" x14ac:dyDescent="0.25">
      <c r="B343" s="329" t="s">
        <v>250</v>
      </c>
      <c r="C343" s="330"/>
      <c r="D343" s="144">
        <f>+Ventilations!H14</f>
        <v>0</v>
      </c>
      <c r="E343" s="178"/>
      <c r="F343" s="144">
        <f>Ventilations!K13+Ventilations!K14</f>
        <v>0</v>
      </c>
      <c r="G343" s="1"/>
      <c r="K343" s="1"/>
    </row>
    <row r="344" spans="2:12" ht="16.5" customHeight="1" x14ac:dyDescent="0.25">
      <c r="B344" s="329" t="s">
        <v>91</v>
      </c>
      <c r="C344" s="330"/>
      <c r="D344" s="144">
        <f>Ventilations!H16</f>
        <v>0</v>
      </c>
      <c r="E344" s="144">
        <f>Ventilations!I16</f>
        <v>0</v>
      </c>
      <c r="F344" s="144">
        <f>Ventilations!J16+Ventilations!K16+Ventilations!L16</f>
        <v>0</v>
      </c>
      <c r="G344" s="1"/>
      <c r="K344" s="1"/>
    </row>
    <row r="345" spans="2:12" ht="16.5" customHeight="1" x14ac:dyDescent="0.25">
      <c r="B345" s="329" t="s">
        <v>92</v>
      </c>
      <c r="C345" s="330"/>
      <c r="D345" s="144">
        <f>Ventilations!H18</f>
        <v>0</v>
      </c>
      <c r="E345" s="144">
        <f>Ventilations!I18</f>
        <v>0</v>
      </c>
      <c r="F345" s="144">
        <f>Ventilations!K18</f>
        <v>0</v>
      </c>
      <c r="G345" s="1"/>
      <c r="K345" s="1"/>
    </row>
    <row r="346" spans="2:12" ht="16.5" customHeight="1" x14ac:dyDescent="0.25">
      <c r="B346" s="329" t="s">
        <v>93</v>
      </c>
      <c r="C346" s="330"/>
      <c r="D346" s="144">
        <f>Ventilations!H19</f>
        <v>0</v>
      </c>
      <c r="E346" s="144">
        <f>Ventilations!I19</f>
        <v>0</v>
      </c>
      <c r="F346" s="144">
        <f>Ventilations!K19</f>
        <v>0</v>
      </c>
      <c r="G346" s="1"/>
      <c r="K346" s="1"/>
    </row>
    <row r="347" spans="2:12" ht="16.5" customHeight="1" x14ac:dyDescent="0.25">
      <c r="B347" s="329" t="s">
        <v>94</v>
      </c>
      <c r="C347" s="330"/>
      <c r="D347" s="144">
        <f>Ventilations!H21+Ventilations!H22</f>
        <v>0</v>
      </c>
      <c r="E347" s="144">
        <f>Ventilations!I21+Ventilations!I22</f>
        <v>0</v>
      </c>
      <c r="F347" s="144">
        <f>Ventilations!J21+Ventilations!K21+Ventilations!J22+Ventilations!K22</f>
        <v>0</v>
      </c>
      <c r="K347" s="1"/>
    </row>
    <row r="348" spans="2:12" ht="16.5" customHeight="1" x14ac:dyDescent="0.25">
      <c r="B348" s="329" t="s">
        <v>95</v>
      </c>
      <c r="C348" s="330"/>
      <c r="D348" s="144">
        <f>Ventilations!H24</f>
        <v>0</v>
      </c>
      <c r="E348" s="144">
        <f>Ventilations!I24</f>
        <v>0</v>
      </c>
      <c r="F348" s="144">
        <f>Ventilations!J24+Ventilations!K24+Ventilations!L24</f>
        <v>0</v>
      </c>
      <c r="K348" s="1"/>
    </row>
    <row r="349" spans="2:12" ht="16.5" customHeight="1" x14ac:dyDescent="0.25">
      <c r="B349" s="329" t="s">
        <v>96</v>
      </c>
      <c r="C349" s="330"/>
      <c r="D349" s="144">
        <f>Ventilations!H26+Ventilations!H27+Ventilations!H28</f>
        <v>0</v>
      </c>
      <c r="E349" s="144">
        <f>Ventilations!I26+Ventilations!I27+Ventilations!I28</f>
        <v>0</v>
      </c>
      <c r="F349" s="144">
        <f>Ventilations!J26+Ventilations!K26+Ventilations!L26+Ventilations!J27+Ventilations!K27+Ventilations!L27+Ventilations!J28+Ventilations!K28+Ventilations!L28</f>
        <v>0</v>
      </c>
      <c r="K349" s="1"/>
    </row>
    <row r="350" spans="2:12" ht="16.5" customHeight="1" x14ac:dyDescent="0.25">
      <c r="B350" s="329" t="s">
        <v>97</v>
      </c>
      <c r="C350" s="330"/>
      <c r="D350" s="178"/>
      <c r="E350" s="144">
        <f>Ventilations!I30</f>
        <v>0</v>
      </c>
      <c r="F350" s="178"/>
      <c r="K350" s="1"/>
    </row>
    <row r="351" spans="2:12" ht="16.5" customHeight="1" x14ac:dyDescent="0.25">
      <c r="B351" s="329" t="s">
        <v>98</v>
      </c>
      <c r="C351" s="330"/>
      <c r="D351" s="76">
        <f>Ventilations!H32+Ventilations!H33+Ventilations!H34</f>
        <v>0</v>
      </c>
      <c r="E351" s="144">
        <f>Ventilations!I32+Ventilations!I33+Ventilations!I34</f>
        <v>0</v>
      </c>
      <c r="F351" s="76">
        <f>Ventilations!J32+Ventilations!K32+Ventilations!L32+Ventilations!J33+Ventilations!K33+Ventilations!L33+Ventilations!J34+Ventilations!K34+Ventilations!L34</f>
        <v>0</v>
      </c>
      <c r="K351" s="1"/>
    </row>
    <row r="352" spans="2:12" ht="16.5" customHeight="1" x14ac:dyDescent="0.25">
      <c r="B352" s="329" t="s">
        <v>100</v>
      </c>
      <c r="C352" s="330"/>
      <c r="D352" s="76">
        <f>Ventilations!H37</f>
        <v>0</v>
      </c>
      <c r="E352" s="144">
        <f>Ventilations!I37</f>
        <v>0</v>
      </c>
      <c r="F352" s="76">
        <f>Ventilations!J37+Ventilations!K37+Ventilations!L37</f>
        <v>0</v>
      </c>
      <c r="K352" s="1"/>
    </row>
    <row r="353" spans="1:12" ht="16.5" customHeight="1" x14ac:dyDescent="0.25">
      <c r="B353" s="329" t="s">
        <v>101</v>
      </c>
      <c r="C353" s="330"/>
      <c r="D353" s="76">
        <f>Ventilations!H39</f>
        <v>0</v>
      </c>
      <c r="E353" s="144">
        <f>Ventilations!I39</f>
        <v>0</v>
      </c>
      <c r="F353" s="76">
        <f>+Ventilations!K39</f>
        <v>0</v>
      </c>
      <c r="K353" s="1"/>
    </row>
    <row r="354" spans="1:12" ht="16.5" customHeight="1" x14ac:dyDescent="0.25">
      <c r="B354" s="329" t="s">
        <v>102</v>
      </c>
      <c r="C354" s="330"/>
      <c r="D354" s="76">
        <f>Ventilations!H41+Ventilations!H42+Ventilations!H43+Ventilations!H44</f>
        <v>0</v>
      </c>
      <c r="E354" s="144">
        <f>Ventilations!I41+Ventilations!I42+Ventilations!I43+Ventilations!I44</f>
        <v>0</v>
      </c>
      <c r="F354" s="76">
        <f>Ventilations!J41+Ventilations!K41+Ventilations!L41+Ventilations!J42+Ventilations!K42+Ventilations!L42+Ventilations!J43+Ventilations!K43+Ventilations!L43+Ventilations!J44+Ventilations!K44+Ventilations!L44</f>
        <v>0</v>
      </c>
      <c r="K354" s="1"/>
    </row>
    <row r="355" spans="1:12" ht="16.5" customHeight="1" x14ac:dyDescent="0.25">
      <c r="B355" s="329" t="s">
        <v>103</v>
      </c>
      <c r="C355" s="330"/>
      <c r="D355" s="76">
        <f>Ventilations!H46</f>
        <v>0</v>
      </c>
      <c r="E355" s="144">
        <f>Ventilations!I46</f>
        <v>0</v>
      </c>
      <c r="F355" s="76">
        <f>Ventilations!J46+Ventilations!K46+Ventilations!L46</f>
        <v>0</v>
      </c>
      <c r="J355" s="1"/>
      <c r="L355" s="1"/>
    </row>
    <row r="356" spans="1:12" ht="16.5" customHeight="1" x14ac:dyDescent="0.25">
      <c r="B356" s="329" t="s">
        <v>290</v>
      </c>
      <c r="C356" s="330"/>
      <c r="D356" s="76">
        <f>Ventilations!H47</f>
        <v>0</v>
      </c>
      <c r="E356" s="144">
        <f>Ventilations!I47</f>
        <v>0</v>
      </c>
      <c r="F356" s="76">
        <f>Ventilations!J47+Ventilations!K47+Ventilations!L47</f>
        <v>0</v>
      </c>
      <c r="J356" s="1"/>
      <c r="L356" s="1"/>
    </row>
    <row r="357" spans="1:12" ht="22.5" customHeight="1" x14ac:dyDescent="0.25">
      <c r="B357" s="331" t="s">
        <v>327</v>
      </c>
      <c r="C357" s="332"/>
      <c r="D357" s="86">
        <f>SUM(D343:D356)</f>
        <v>0</v>
      </c>
      <c r="E357" s="86">
        <f>SUM(E343:E356)</f>
        <v>0</v>
      </c>
      <c r="F357" s="86">
        <f>SUM(F343:F356)</f>
        <v>0</v>
      </c>
      <c r="J357" s="1"/>
      <c r="L357" s="1"/>
    </row>
    <row r="358" spans="1:12" ht="10.5" customHeight="1" x14ac:dyDescent="0.3">
      <c r="B358" s="10"/>
      <c r="D358" s="57"/>
      <c r="E358" s="57"/>
      <c r="F358" s="57"/>
      <c r="J358" s="56"/>
      <c r="K358" s="1"/>
      <c r="L358" s="56"/>
    </row>
    <row r="359" spans="1:12" s="1" customFormat="1" ht="22.5" customHeight="1" thickBot="1" x14ac:dyDescent="0.3">
      <c r="B359" s="347" t="s">
        <v>129</v>
      </c>
      <c r="C359" s="348"/>
      <c r="D359" s="87">
        <f>+D334-D340-D357</f>
        <v>0</v>
      </c>
      <c r="E359" s="87">
        <f>+E334-E340-E357</f>
        <v>0</v>
      </c>
      <c r="F359" s="87">
        <f>+F334-F340-F357</f>
        <v>0</v>
      </c>
      <c r="G359" s="340" t="s">
        <v>130</v>
      </c>
      <c r="H359" s="340"/>
      <c r="I359" s="340"/>
      <c r="J359" s="56"/>
      <c r="K359" s="2"/>
      <c r="L359" s="56"/>
    </row>
    <row r="360" spans="1:12" s="1" customFormat="1" ht="27" customHeight="1" thickBot="1" x14ac:dyDescent="0.3">
      <c r="A360" s="310" t="s">
        <v>328</v>
      </c>
      <c r="B360" s="311"/>
      <c r="C360" s="311"/>
      <c r="D360" s="311"/>
      <c r="E360" s="311"/>
      <c r="F360" s="341"/>
      <c r="K360" s="2"/>
    </row>
    <row r="361" spans="1:12" s="56" customFormat="1" ht="16.5" customHeight="1" x14ac:dyDescent="0.25">
      <c r="B361" s="2"/>
      <c r="C361" s="155" t="s">
        <v>65</v>
      </c>
      <c r="J361" s="1"/>
      <c r="K361" s="2"/>
      <c r="L361" s="1"/>
    </row>
    <row r="362" spans="1:12" s="56" customFormat="1" ht="7.5" customHeight="1" x14ac:dyDescent="0.25">
      <c r="C362" s="58"/>
      <c r="J362" s="1"/>
      <c r="K362" s="2"/>
      <c r="L362" s="1"/>
    </row>
    <row r="363" spans="1:12" s="1" customFormat="1" ht="21.75" customHeight="1" x14ac:dyDescent="0.25">
      <c r="B363" s="59" t="s">
        <v>329</v>
      </c>
      <c r="C363" s="89">
        <f>+C19</f>
        <v>0</v>
      </c>
      <c r="K363" s="2"/>
    </row>
    <row r="364" spans="1:12" s="1" customFormat="1" ht="21.75" customHeight="1" x14ac:dyDescent="0.25">
      <c r="B364" s="60" t="s">
        <v>131</v>
      </c>
      <c r="C364" s="89">
        <f>+I72</f>
        <v>0</v>
      </c>
      <c r="J364" s="2"/>
      <c r="K364" s="2"/>
      <c r="L364" s="2"/>
    </row>
    <row r="365" spans="1:12" s="1" customFormat="1" ht="21.75" customHeight="1" x14ac:dyDescent="0.25">
      <c r="B365" s="60" t="s">
        <v>267</v>
      </c>
      <c r="C365" s="89">
        <f>C282</f>
        <v>0</v>
      </c>
      <c r="J365" s="2"/>
      <c r="K365" s="2"/>
      <c r="L365" s="2"/>
    </row>
    <row r="366" spans="1:12" s="1" customFormat="1" ht="21.75" customHeight="1" x14ac:dyDescent="0.25">
      <c r="B366" s="60" t="s">
        <v>132</v>
      </c>
      <c r="C366" s="89">
        <f>+I73</f>
        <v>0</v>
      </c>
      <c r="J366" s="2"/>
      <c r="K366" s="2"/>
      <c r="L366" s="2"/>
    </row>
    <row r="367" spans="1:12" s="1" customFormat="1" ht="21.75" customHeight="1" x14ac:dyDescent="0.25">
      <c r="B367" s="60" t="s">
        <v>267</v>
      </c>
      <c r="C367" s="89">
        <f>+I60</f>
        <v>0</v>
      </c>
      <c r="D367" s="343" t="str">
        <f>IF(-C367='Détail des frais spécifiques  '!C22,"OK","Compléter l'onglet (Détail des frais spécifiques)")</f>
        <v>OK</v>
      </c>
      <c r="E367" s="343"/>
      <c r="F367" s="343"/>
      <c r="G367" s="188" t="str">
        <f>IF(D367="OK","","Cliquez ici")</f>
        <v/>
      </c>
      <c r="J367" s="2"/>
      <c r="K367" s="2"/>
      <c r="L367" s="2"/>
    </row>
    <row r="368" spans="1:12" s="1" customFormat="1" ht="21.75" customHeight="1" x14ac:dyDescent="0.25">
      <c r="B368" s="60" t="s">
        <v>256</v>
      </c>
      <c r="C368" s="89">
        <f>+I74</f>
        <v>0</v>
      </c>
      <c r="J368" s="2"/>
      <c r="K368" s="2"/>
      <c r="L368" s="2"/>
    </row>
    <row r="369" spans="1:12" s="1" customFormat="1" ht="21.75" customHeight="1" thickBot="1" x14ac:dyDescent="0.3">
      <c r="B369" s="60" t="s">
        <v>133</v>
      </c>
      <c r="C369" s="89">
        <f>+I75</f>
        <v>0</v>
      </c>
      <c r="D369" s="337" t="str">
        <f>IF(-C369='Détail autres dépenses'!C18,"OK","Compléter l'onglet (Détail autres dépenses)")</f>
        <v>OK</v>
      </c>
      <c r="E369" s="338"/>
      <c r="F369" s="338"/>
      <c r="G369" s="188" t="str">
        <f>IF(D369="OK","","Cliquez ici")</f>
        <v/>
      </c>
      <c r="J369" s="2"/>
      <c r="K369" s="56"/>
      <c r="L369" s="2"/>
    </row>
    <row r="370" spans="1:12" s="1" customFormat="1" ht="21.75" customHeight="1" thickBot="1" x14ac:dyDescent="0.3">
      <c r="B370" s="59" t="s">
        <v>330</v>
      </c>
      <c r="C370" s="90">
        <f>SUM(C363:C369)</f>
        <v>0</v>
      </c>
      <c r="K370" s="2"/>
    </row>
    <row r="371" spans="1:12" s="1" customFormat="1" ht="21.75" customHeight="1" thickBot="1" x14ac:dyDescent="0.3">
      <c r="B371" s="59" t="s">
        <v>331</v>
      </c>
      <c r="C371" s="88"/>
      <c r="J371" s="2"/>
      <c r="K371" s="2"/>
      <c r="L371" s="2"/>
    </row>
    <row r="372" spans="1:12" s="1" customFormat="1" ht="21.75" customHeight="1" x14ac:dyDescent="0.25">
      <c r="B372" s="59" t="s">
        <v>134</v>
      </c>
      <c r="C372" s="91">
        <f>C370-C371</f>
        <v>0</v>
      </c>
      <c r="E372" s="55" t="s">
        <v>135</v>
      </c>
      <c r="K372" s="2"/>
    </row>
    <row r="373" spans="1:12" ht="3.75" customHeight="1" x14ac:dyDescent="0.3">
      <c r="C373" s="52"/>
      <c r="E373" s="61"/>
    </row>
    <row r="374" spans="1:12" ht="18" x14ac:dyDescent="0.4">
      <c r="A374" s="9"/>
      <c r="B374" s="158" t="s">
        <v>136</v>
      </c>
      <c r="C374" s="52"/>
    </row>
    <row r="375" spans="1:12" ht="8.9" customHeight="1" thickBot="1" x14ac:dyDescent="0.3"/>
    <row r="376" spans="1:12" s="1" customFormat="1" ht="32.25" customHeight="1" thickBot="1" x14ac:dyDescent="0.3">
      <c r="A376" s="310" t="s">
        <v>137</v>
      </c>
      <c r="B376" s="311"/>
      <c r="C376" s="311"/>
      <c r="D376" s="311"/>
      <c r="E376" s="311"/>
      <c r="F376" s="311"/>
      <c r="G376" s="339"/>
      <c r="J376" s="2"/>
      <c r="K376" s="2"/>
      <c r="L376" s="2"/>
    </row>
    <row r="377" spans="1:12" ht="2.25" customHeight="1" thickBot="1" x14ac:dyDescent="0.3">
      <c r="B377" s="48"/>
    </row>
    <row r="378" spans="1:12" s="1" customFormat="1" ht="18" customHeight="1" thickBot="1" x14ac:dyDescent="0.3">
      <c r="B378" s="62"/>
      <c r="C378" s="159" t="s">
        <v>138</v>
      </c>
      <c r="E378" s="159" t="s">
        <v>139</v>
      </c>
      <c r="G378" s="159" t="s">
        <v>129</v>
      </c>
      <c r="J378" s="2"/>
      <c r="K378" s="2"/>
      <c r="L378" s="2"/>
    </row>
    <row r="379" spans="1:12" ht="5.25" customHeight="1" x14ac:dyDescent="0.25">
      <c r="B379" s="48"/>
    </row>
    <row r="380" spans="1:12" ht="16.5" customHeight="1" x14ac:dyDescent="0.3">
      <c r="B380" s="50" t="s">
        <v>86</v>
      </c>
      <c r="C380" s="93">
        <f>C293</f>
        <v>0</v>
      </c>
      <c r="E380" s="145"/>
      <c r="G380" s="93">
        <f>C380-E380</f>
        <v>0</v>
      </c>
    </row>
    <row r="381" spans="1:12" ht="16.5" customHeight="1" x14ac:dyDescent="0.3">
      <c r="B381" s="50" t="s">
        <v>88</v>
      </c>
      <c r="C381" s="93">
        <f>C294</f>
        <v>0</v>
      </c>
      <c r="E381" s="145"/>
      <c r="G381" s="93">
        <f>C381-E381</f>
        <v>0</v>
      </c>
    </row>
    <row r="382" spans="1:12" ht="16.5" customHeight="1" x14ac:dyDescent="0.3">
      <c r="B382" s="50" t="s">
        <v>89</v>
      </c>
      <c r="C382" s="93">
        <f>C295</f>
        <v>0</v>
      </c>
      <c r="E382" s="145"/>
      <c r="G382" s="93">
        <f>C382-E382</f>
        <v>0</v>
      </c>
    </row>
    <row r="383" spans="1:12" ht="16.5" customHeight="1" x14ac:dyDescent="0.3">
      <c r="B383" s="103" t="s">
        <v>140</v>
      </c>
      <c r="C383" s="140">
        <f>SUM(C380:C382)</f>
        <v>0</v>
      </c>
      <c r="E383" s="92">
        <f>SUM(E380:E382)</f>
        <v>0</v>
      </c>
      <c r="G383" s="94">
        <f>SUM(G380:G382)</f>
        <v>0</v>
      </c>
    </row>
    <row r="384" spans="1:12" ht="16.5" customHeight="1" x14ac:dyDescent="0.3">
      <c r="B384" s="21" t="s">
        <v>250</v>
      </c>
      <c r="C384" s="93">
        <f t="shared" ref="C384:C392" si="21">C297</f>
        <v>0</v>
      </c>
      <c r="D384" s="190" t="str">
        <f>IF(C384='Détail ressources sans reçu  '!D14,"OK","Compléter l'onglet (Détail ressources sans reçu)")</f>
        <v>OK</v>
      </c>
      <c r="E384" s="52"/>
      <c r="J384" s="56"/>
      <c r="L384" s="56"/>
    </row>
    <row r="385" spans="2:12" ht="16.5" customHeight="1" x14ac:dyDescent="0.3">
      <c r="B385" s="21" t="s">
        <v>91</v>
      </c>
      <c r="C385" s="93">
        <f t="shared" si="21"/>
        <v>0</v>
      </c>
      <c r="D385" s="190" t="str">
        <f>IF(C385='Détail ressources sans reçu  '!D30,"OK","Compléter l'onglet (Détail ressources sans reçu)")</f>
        <v>OK</v>
      </c>
      <c r="E385" s="191"/>
      <c r="F385" s="191"/>
      <c r="G385" s="189" t="str">
        <f>IF(D385="OK","","Cliquez ici")</f>
        <v/>
      </c>
      <c r="J385" s="56"/>
      <c r="L385" s="56"/>
    </row>
    <row r="386" spans="2:12" ht="16.5" customHeight="1" x14ac:dyDescent="0.3">
      <c r="B386" s="21" t="s">
        <v>92</v>
      </c>
      <c r="C386" s="93">
        <f t="shared" si="21"/>
        <v>0</v>
      </c>
      <c r="D386" s="335" t="str">
        <f>IF(C386='Détail ressources sans reçu  '!D53,"OK","Compléter l'onglet (Détail ressources sans reçu)")</f>
        <v>OK</v>
      </c>
      <c r="E386" s="336"/>
      <c r="F386" s="336"/>
      <c r="G386" s="189" t="str">
        <f t="shared" ref="G386:G392" si="22">IF(D386="OK","","Cliquez ici")</f>
        <v/>
      </c>
      <c r="J386" s="56"/>
      <c r="L386" s="56"/>
    </row>
    <row r="387" spans="2:12" ht="16.5" customHeight="1" x14ac:dyDescent="0.3">
      <c r="B387" s="21" t="s">
        <v>93</v>
      </c>
      <c r="C387" s="93">
        <f t="shared" si="21"/>
        <v>0</v>
      </c>
      <c r="D387" s="335" t="str">
        <f>IF(C387='Détail ressources sans reçu  '!D67,"OK","Compléter l'onglet (Détail ressources sans reçu)")</f>
        <v>OK</v>
      </c>
      <c r="E387" s="336"/>
      <c r="F387" s="336"/>
      <c r="G387" s="189" t="str">
        <f t="shared" si="22"/>
        <v/>
      </c>
      <c r="J387" s="56"/>
      <c r="L387" s="56"/>
    </row>
    <row r="388" spans="2:12" ht="16.5" customHeight="1" x14ac:dyDescent="0.3">
      <c r="B388" s="21" t="s">
        <v>94</v>
      </c>
      <c r="C388" s="93">
        <f t="shared" si="21"/>
        <v>0</v>
      </c>
      <c r="D388" s="335" t="str">
        <f>IF(C388='Détail prest. services candidat'!C26,"OK","Compléter l'onglet (Détail prest. services candidats)")</f>
        <v>OK</v>
      </c>
      <c r="E388" s="336"/>
      <c r="F388" s="336"/>
      <c r="G388" s="189" t="str">
        <f t="shared" si="22"/>
        <v/>
      </c>
      <c r="J388" s="56"/>
      <c r="L388" s="56"/>
    </row>
    <row r="389" spans="2:12" ht="16.5" customHeight="1" x14ac:dyDescent="0.3">
      <c r="B389" s="21" t="s">
        <v>95</v>
      </c>
      <c r="C389" s="93">
        <f t="shared" si="21"/>
        <v>0</v>
      </c>
      <c r="E389" s="52"/>
      <c r="G389" s="188"/>
      <c r="J389" s="56"/>
      <c r="L389" s="56"/>
    </row>
    <row r="390" spans="2:12" ht="16.5" customHeight="1" x14ac:dyDescent="0.3">
      <c r="B390" s="21" t="s">
        <v>141</v>
      </c>
      <c r="C390" s="93">
        <f t="shared" si="21"/>
        <v>0</v>
      </c>
      <c r="E390" s="52"/>
      <c r="G390" s="188"/>
      <c r="J390" s="56"/>
      <c r="L390" s="56"/>
    </row>
    <row r="391" spans="2:12" ht="16.5" customHeight="1" x14ac:dyDescent="0.3">
      <c r="B391" s="21" t="s">
        <v>97</v>
      </c>
      <c r="C391" s="93">
        <f t="shared" si="21"/>
        <v>0</v>
      </c>
      <c r="E391" s="52"/>
      <c r="G391" s="188"/>
      <c r="J391" s="56"/>
      <c r="L391" s="56"/>
    </row>
    <row r="392" spans="2:12" ht="16.5" customHeight="1" x14ac:dyDescent="0.3">
      <c r="B392" s="21" t="s">
        <v>98</v>
      </c>
      <c r="C392" s="93">
        <f t="shared" si="21"/>
        <v>0</v>
      </c>
      <c r="D392" s="179" t="str">
        <f>IF(C392='Détail produits activités annex'!C18,"OK","Compléter l'onglet (Détail produits activités annexes)")</f>
        <v>OK</v>
      </c>
      <c r="E392" s="180"/>
      <c r="F392" s="180"/>
      <c r="G392" s="189" t="str">
        <f t="shared" si="22"/>
        <v/>
      </c>
      <c r="J392" s="56"/>
      <c r="L392" s="56"/>
    </row>
    <row r="393" spans="2:12" ht="16.5" customHeight="1" x14ac:dyDescent="0.3">
      <c r="B393" s="103" t="s">
        <v>142</v>
      </c>
      <c r="C393" s="141">
        <f>SUM(C384:C392)</f>
        <v>0</v>
      </c>
      <c r="E393" s="52"/>
    </row>
    <row r="394" spans="2:12" ht="16.5" customHeight="1" x14ac:dyDescent="0.3">
      <c r="B394" s="21" t="s">
        <v>100</v>
      </c>
      <c r="C394" s="93">
        <f>C307</f>
        <v>0</v>
      </c>
      <c r="E394" s="52"/>
      <c r="J394" s="56"/>
      <c r="L394" s="56"/>
    </row>
    <row r="395" spans="2:12" ht="16.5" customHeight="1" x14ac:dyDescent="0.3">
      <c r="B395" s="21" t="s">
        <v>101</v>
      </c>
      <c r="C395" s="93">
        <f>C308</f>
        <v>0</v>
      </c>
      <c r="D395" s="179" t="str">
        <f>IF(C395='Détail rembrsts prêts candidats'!C26,"OK","Compléter l'onglet (Détail rembrsts prêts candidats)")</f>
        <v>OK</v>
      </c>
      <c r="E395" s="52"/>
      <c r="G395" s="189" t="str">
        <f t="shared" ref="G395:G398" si="23">IF(D395="OK","","Cliquez ici")</f>
        <v/>
      </c>
      <c r="J395" s="56"/>
      <c r="L395" s="56"/>
    </row>
    <row r="396" spans="2:12" ht="16.5" customHeight="1" x14ac:dyDescent="0.3">
      <c r="B396" s="187" t="s">
        <v>102</v>
      </c>
      <c r="C396" s="93">
        <f>C309</f>
        <v>0</v>
      </c>
      <c r="D396" s="179" t="str">
        <f>IF(C396='Détail encaissmts à régulariser'!C26,"OK","Compléter l'onglet (Détail encaissmts à régulariser)")</f>
        <v>OK</v>
      </c>
      <c r="E396" s="52"/>
      <c r="G396" s="189" t="str">
        <f>IF(D396="OK","","Cliquez ici")</f>
        <v/>
      </c>
      <c r="J396" s="56"/>
      <c r="L396" s="56"/>
    </row>
    <row r="397" spans="2:12" ht="16.5" customHeight="1" x14ac:dyDescent="0.3">
      <c r="B397" s="21" t="s">
        <v>103</v>
      </c>
      <c r="C397" s="93">
        <f>C310</f>
        <v>0</v>
      </c>
      <c r="D397" s="179" t="str">
        <f>IF(C397='Détail autres encaissements '!C26,"OK","Compléter l'onglet (Détail autres encaissements)")</f>
        <v>OK</v>
      </c>
      <c r="E397" s="52"/>
      <c r="G397" s="189" t="str">
        <f t="shared" si="23"/>
        <v/>
      </c>
      <c r="J397" s="56"/>
      <c r="L397" s="56"/>
    </row>
    <row r="398" spans="2:12" ht="16.5" customHeight="1" x14ac:dyDescent="0.3">
      <c r="B398" s="21" t="s">
        <v>290</v>
      </c>
      <c r="C398" s="93">
        <f>C311</f>
        <v>0</v>
      </c>
      <c r="D398" s="179" t="str">
        <f>IF(C398='Détail Débours Cpgnes élect'!C19,"OK","Compléter l'onglet (Détail Débours Cpgnes élect)")</f>
        <v>OK</v>
      </c>
      <c r="E398" s="52"/>
      <c r="G398" s="189" t="str">
        <f t="shared" si="23"/>
        <v/>
      </c>
      <c r="J398" s="56"/>
      <c r="L398" s="56"/>
    </row>
    <row r="399" spans="2:12" ht="16.5" customHeight="1" thickBot="1" x14ac:dyDescent="0.35">
      <c r="B399" s="139" t="s">
        <v>143</v>
      </c>
      <c r="C399" s="141">
        <f>SUM(C394:C398)</f>
        <v>0</v>
      </c>
      <c r="E399" s="52"/>
    </row>
    <row r="400" spans="2:12" s="56" customFormat="1" ht="22.5" customHeight="1" thickBot="1" x14ac:dyDescent="0.3">
      <c r="B400" s="63" t="s">
        <v>144</v>
      </c>
      <c r="C400" s="142">
        <f>C383+C393+C399</f>
        <v>0</v>
      </c>
      <c r="E400" s="64"/>
      <c r="J400" s="2"/>
      <c r="K400" s="2"/>
      <c r="L400" s="2"/>
    </row>
    <row r="401" spans="2:7" x14ac:dyDescent="0.25">
      <c r="B401" s="151" t="s">
        <v>129</v>
      </c>
      <c r="C401" s="52">
        <f>C400-C313</f>
        <v>0</v>
      </c>
    </row>
    <row r="404" spans="2:7" s="152" customFormat="1" ht="181.5" customHeight="1" x14ac:dyDescent="0.25">
      <c r="B404" s="305" t="s">
        <v>145</v>
      </c>
      <c r="C404" s="305"/>
      <c r="D404" s="305"/>
      <c r="E404" s="305"/>
      <c r="F404" s="305"/>
      <c r="G404" s="305"/>
    </row>
  </sheetData>
  <sheetProtection formatCells="0" formatColumns="0" formatRows="0" pivotTables="0"/>
  <mergeCells count="55">
    <mergeCell ref="B3:F3"/>
    <mergeCell ref="D367:F367"/>
    <mergeCell ref="D293:D312"/>
    <mergeCell ref="B327:C327"/>
    <mergeCell ref="B328:C328"/>
    <mergeCell ref="B329:C329"/>
    <mergeCell ref="B342:C342"/>
    <mergeCell ref="B343:C343"/>
    <mergeCell ref="B357:C357"/>
    <mergeCell ref="B359:C359"/>
    <mergeCell ref="B354:C354"/>
    <mergeCell ref="B353:C353"/>
    <mergeCell ref="B356:C356"/>
    <mergeCell ref="B336:C336"/>
    <mergeCell ref="B337:C337"/>
    <mergeCell ref="B338:C338"/>
    <mergeCell ref="G359:I359"/>
    <mergeCell ref="A360:F360"/>
    <mergeCell ref="B344:C344"/>
    <mergeCell ref="B346:C346"/>
    <mergeCell ref="B347:C347"/>
    <mergeCell ref="B345:C345"/>
    <mergeCell ref="B355:C355"/>
    <mergeCell ref="B348:C348"/>
    <mergeCell ref="B349:C349"/>
    <mergeCell ref="B350:C350"/>
    <mergeCell ref="B352:C352"/>
    <mergeCell ref="D388:F388"/>
    <mergeCell ref="D369:F369"/>
    <mergeCell ref="D386:F386"/>
    <mergeCell ref="D387:F387"/>
    <mergeCell ref="A376:G376"/>
    <mergeCell ref="B340:C340"/>
    <mergeCell ref="B330:C330"/>
    <mergeCell ref="B331:C331"/>
    <mergeCell ref="B333:C333"/>
    <mergeCell ref="B332:C332"/>
    <mergeCell ref="B334:C334"/>
    <mergeCell ref="B339:C339"/>
    <mergeCell ref="B404:G404"/>
    <mergeCell ref="A1:I1"/>
    <mergeCell ref="A13:I13"/>
    <mergeCell ref="A316:F316"/>
    <mergeCell ref="B5:H5"/>
    <mergeCell ref="H243:I273"/>
    <mergeCell ref="E293:I313"/>
    <mergeCell ref="B319:C319"/>
    <mergeCell ref="B320:C320"/>
    <mergeCell ref="B321:C321"/>
    <mergeCell ref="B322:C322"/>
    <mergeCell ref="B323:C323"/>
    <mergeCell ref="B324:C324"/>
    <mergeCell ref="B325:C325"/>
    <mergeCell ref="B326:C326"/>
    <mergeCell ref="B351:C351"/>
  </mergeCells>
  <hyperlinks>
    <hyperlink ref="G369" location="'Détail autres dépenses'!A1" display="'Détail autres dépenses'!A1" xr:uid="{00000000-0004-0000-0200-000000000000}"/>
    <hyperlink ref="G385" location="'Détail ressources sans reçu  '!A6" display="'Détail ressources sans reçu  '!A6" xr:uid="{00000000-0004-0000-0200-000001000000}"/>
    <hyperlink ref="G395" location="'Détail rembrsts prêts candidats'!A1" display="'Détail rembrsts prêts candidats'!A1" xr:uid="{00000000-0004-0000-0200-000002000000}"/>
    <hyperlink ref="G396" location="'Détail encaissmts à régulariser'!A1" display="'Détail encaissmts à régulariser'!A1" xr:uid="{00000000-0004-0000-0200-000003000000}"/>
    <hyperlink ref="G397" location="'Détail autres encaissements '!A1" display="'Détail autres encaissements '!A1" xr:uid="{00000000-0004-0000-0200-000004000000}"/>
    <hyperlink ref="G398" location="'Détail Débours Cpgnes élect'!A1" display="'Détail Débours Cpgnes élect'!A1" xr:uid="{00000000-0004-0000-0200-000005000000}"/>
    <hyperlink ref="G386" location="'Détail ressources sans reçu  '!A23" display="'Détail ressources sans reçu  '!A23" xr:uid="{00000000-0004-0000-0200-000006000000}"/>
    <hyperlink ref="G387" location="'Détail ressources sans reçu  '!A45" display="'Détail ressources sans reçu  '!A45" xr:uid="{00000000-0004-0000-0200-000007000000}"/>
    <hyperlink ref="G388" location="'Détail prest. services candidat'!A1" display="'Détail prest. services candidat'!A1" xr:uid="{00000000-0004-0000-0200-000008000000}"/>
    <hyperlink ref="G392" location="'Détail produits activités annex'!A1" display="'Détail produits activités annex'!A1" xr:uid="{00000000-0004-0000-0200-000009000000}"/>
    <hyperlink ref="G367" location="'Détail des frais spécifiques  '!A1" display="'Détail des frais spécifiques  '!A1" xr:uid="{00000000-0004-0000-0200-00000A000000}"/>
    <hyperlink ref="D367:F367" location="'Détail des frais spécifiques  '!A1" display="'Détail des frais spécifiques  '!A1" xr:uid="{00000000-0004-0000-0200-00000B000000}"/>
  </hyperlinks>
  <pageMargins left="0.62992125984251968" right="1.5748031496062993" top="0.98425196850393704" bottom="1.0629921259842521" header="0.51181102362204722" footer="0.51181102362204722"/>
  <pageSetup paperSize="9" scale="64" fitToHeight="9" orientation="landscape" r:id="rId1"/>
  <headerFooter alignWithMargins="0">
    <oddHeader xml:space="preserve">&amp;L&amp;"Arial,Gras"&amp;14&amp;KEE2656
&amp;R&amp;"Arial,Gras"&amp;14&amp;K09-017 2025
&amp;"Arial,Normal"&amp;10CNCCFP : Vérifié le 9/01/2026
 </oddHeader>
    <oddFooter>&amp;L&amp;"Arial,Gras"&amp;K09-024Mandataire - Tableau de contrôle de la trésorerie&amp;C&amp;"Arial,Gras"&amp;KEE2656&amp;P / &amp;N</oddFooter>
  </headerFooter>
  <rowBreaks count="8" manualBreakCount="8">
    <brk id="46" max="16383" man="1"/>
    <brk id="83" max="16383" man="1"/>
    <brk id="131" max="9" man="1"/>
    <brk id="180" max="9" man="1"/>
    <brk id="231" max="9" man="1"/>
    <brk id="275" max="16383" man="1"/>
    <brk id="315" max="16383" man="1"/>
    <brk id="359" max="16383" man="1"/>
  </rowBreaks>
  <ignoredErrors>
    <ignoredError sqref="G369 G385 G386:G388 G39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M53"/>
  <sheetViews>
    <sheetView showGridLines="0" tabSelected="1" zoomScaleNormal="100" workbookViewId="0">
      <pane xSplit="6" ySplit="3" topLeftCell="G4" activePane="bottomRight" state="frozen"/>
      <selection pane="topRight" activeCell="G1" sqref="G1"/>
      <selection pane="bottomLeft" activeCell="A4" sqref="A4"/>
      <selection pane="bottomRight" sqref="A1:E1"/>
    </sheetView>
  </sheetViews>
  <sheetFormatPr baseColWidth="10" defaultColWidth="11.453125" defaultRowHeight="12.5" x14ac:dyDescent="0.25"/>
  <cols>
    <col min="1" max="1" width="24" customWidth="1"/>
    <col min="3" max="3" width="13.1796875" customWidth="1"/>
    <col min="5" max="5" width="17.1796875" customWidth="1"/>
    <col min="6" max="6" width="17.54296875" style="124" customWidth="1"/>
    <col min="7" max="7" width="4" customWidth="1"/>
    <col min="8" max="9" width="11.453125" style="124"/>
    <col min="10" max="11" width="13.54296875" style="124" customWidth="1"/>
    <col min="12" max="12" width="11.453125" style="124"/>
    <col min="13" max="13" width="13.1796875" customWidth="1"/>
  </cols>
  <sheetData>
    <row r="1" spans="1:13" ht="15.5" x14ac:dyDescent="0.35">
      <c r="A1" s="351" t="s">
        <v>198</v>
      </c>
      <c r="B1" s="351"/>
      <c r="C1" s="351"/>
      <c r="D1" s="351"/>
      <c r="E1" s="351"/>
      <c r="F1" s="164">
        <v>2025</v>
      </c>
    </row>
    <row r="3" spans="1:13" ht="13" x14ac:dyDescent="0.3">
      <c r="A3" s="350" t="s">
        <v>199</v>
      </c>
      <c r="B3" s="350"/>
      <c r="C3" s="350"/>
      <c r="D3" s="350"/>
      <c r="E3" s="350"/>
      <c r="F3" s="125" t="s">
        <v>200</v>
      </c>
      <c r="H3" s="143" t="s">
        <v>201</v>
      </c>
      <c r="I3" s="143" t="s">
        <v>202</v>
      </c>
      <c r="J3" s="143" t="s">
        <v>203</v>
      </c>
      <c r="K3" s="143" t="s">
        <v>204</v>
      </c>
      <c r="L3" s="143" t="s">
        <v>205</v>
      </c>
      <c r="M3" s="143" t="s">
        <v>206</v>
      </c>
    </row>
    <row r="5" spans="1:13" ht="13.5" thickBot="1" x14ac:dyDescent="0.35">
      <c r="A5" s="129" t="s">
        <v>90</v>
      </c>
      <c r="B5" s="130"/>
      <c r="C5" s="130"/>
      <c r="F5" s="126"/>
      <c r="H5" s="167"/>
      <c r="I5" s="167"/>
      <c r="J5" s="167"/>
      <c r="K5" s="167"/>
      <c r="L5" s="167"/>
      <c r="M5" s="138"/>
    </row>
    <row r="6" spans="1:13" ht="13.5" thickTop="1" x14ac:dyDescent="0.3">
      <c r="A6" s="121" t="s">
        <v>168</v>
      </c>
      <c r="F6" s="126"/>
      <c r="H6" s="167"/>
      <c r="I6" s="167"/>
      <c r="J6" s="167"/>
      <c r="K6" s="167"/>
      <c r="L6" s="167"/>
      <c r="M6" s="138"/>
    </row>
    <row r="7" spans="1:13" x14ac:dyDescent="0.25">
      <c r="A7" s="104">
        <v>463141</v>
      </c>
      <c r="B7" t="s">
        <v>169</v>
      </c>
      <c r="F7" s="93">
        <f>+H7+I7+J7+K7+L7</f>
        <v>0</v>
      </c>
      <c r="H7" s="27"/>
      <c r="I7" s="27"/>
      <c r="J7" s="27"/>
      <c r="K7" s="27"/>
      <c r="L7" s="27"/>
      <c r="M7" s="167">
        <f>F7-SUM(H7:L7)</f>
        <v>0</v>
      </c>
    </row>
    <row r="8" spans="1:13" ht="13" x14ac:dyDescent="0.3">
      <c r="A8" s="121" t="s">
        <v>172</v>
      </c>
      <c r="B8" s="110"/>
      <c r="F8" s="126"/>
      <c r="H8" s="167"/>
      <c r="I8" s="299"/>
      <c r="J8" s="167"/>
      <c r="K8" s="167"/>
      <c r="L8" s="167"/>
      <c r="M8" s="167"/>
    </row>
    <row r="9" spans="1:13" x14ac:dyDescent="0.25">
      <c r="A9" s="104">
        <v>463161</v>
      </c>
      <c r="B9" s="110" t="s">
        <v>173</v>
      </c>
      <c r="F9" s="93">
        <f>+H9+I9+J9+K9+L9</f>
        <v>0</v>
      </c>
      <c r="H9" s="27"/>
      <c r="I9" s="27"/>
      <c r="J9" s="27"/>
      <c r="K9" s="137"/>
      <c r="L9" s="27"/>
      <c r="M9" s="167">
        <f t="shared" ref="M9:M47" si="0">F9-SUM(H9:L9)</f>
        <v>0</v>
      </c>
    </row>
    <row r="10" spans="1:13" x14ac:dyDescent="0.25">
      <c r="A10" s="104">
        <v>463162</v>
      </c>
      <c r="B10" s="110" t="s">
        <v>174</v>
      </c>
      <c r="F10" s="93">
        <f>+H10+I10+J10+K10+L10</f>
        <v>0</v>
      </c>
      <c r="H10" s="27"/>
      <c r="I10" s="27"/>
      <c r="J10" s="27"/>
      <c r="K10" s="27"/>
      <c r="L10" s="27"/>
      <c r="M10" s="167">
        <f t="shared" si="0"/>
        <v>0</v>
      </c>
    </row>
    <row r="11" spans="1:13" ht="13.5" thickBot="1" x14ac:dyDescent="0.35">
      <c r="A11" s="129" t="s">
        <v>207</v>
      </c>
      <c r="B11" s="131"/>
      <c r="C11" s="130"/>
      <c r="F11" s="126"/>
      <c r="H11" s="167"/>
      <c r="I11" s="167"/>
      <c r="J11" s="167"/>
      <c r="K11" s="167"/>
      <c r="L11" s="167"/>
      <c r="M11" s="167"/>
    </row>
    <row r="12" spans="1:13" ht="13.5" thickTop="1" x14ac:dyDescent="0.3">
      <c r="A12" s="123" t="s">
        <v>250</v>
      </c>
      <c r="F12" s="126"/>
      <c r="H12" s="167"/>
      <c r="I12" s="167"/>
      <c r="J12" s="167"/>
      <c r="K12" s="167"/>
      <c r="L12" s="167"/>
      <c r="M12" s="167"/>
    </row>
    <row r="13" spans="1:13" x14ac:dyDescent="0.25">
      <c r="A13" s="104">
        <v>463100</v>
      </c>
      <c r="B13" s="110" t="s">
        <v>208</v>
      </c>
      <c r="F13" s="93">
        <f>SUM(K13)</f>
        <v>0</v>
      </c>
      <c r="H13" s="167"/>
      <c r="I13" s="167"/>
      <c r="J13" s="167"/>
      <c r="K13" s="27"/>
      <c r="L13" s="167"/>
      <c r="M13" s="167">
        <f t="shared" si="0"/>
        <v>0</v>
      </c>
    </row>
    <row r="14" spans="1:13" x14ac:dyDescent="0.25">
      <c r="A14" s="104">
        <v>463110</v>
      </c>
      <c r="B14" s="110" t="s">
        <v>165</v>
      </c>
      <c r="F14" s="93">
        <f>+H14+K14</f>
        <v>0</v>
      </c>
      <c r="H14" s="27"/>
      <c r="I14" s="167"/>
      <c r="J14" s="167"/>
      <c r="K14" s="27"/>
      <c r="L14" s="167"/>
      <c r="M14" s="167">
        <f t="shared" si="0"/>
        <v>0</v>
      </c>
    </row>
    <row r="15" spans="1:13" ht="13" x14ac:dyDescent="0.3">
      <c r="A15" s="121" t="s">
        <v>171</v>
      </c>
      <c r="F15" s="126"/>
      <c r="H15" s="167"/>
      <c r="I15" s="167"/>
      <c r="J15" s="167"/>
      <c r="K15" s="167"/>
      <c r="L15" s="167"/>
      <c r="M15" s="167"/>
    </row>
    <row r="16" spans="1:13" x14ac:dyDescent="0.25">
      <c r="A16" s="104">
        <v>463155</v>
      </c>
      <c r="B16" t="s">
        <v>209</v>
      </c>
      <c r="C16" s="110"/>
      <c r="D16" s="110"/>
      <c r="E16" s="110"/>
      <c r="F16" s="93">
        <f>+H16+I16+J16+K16+L16</f>
        <v>0</v>
      </c>
      <c r="G16" s="110"/>
      <c r="H16" s="27"/>
      <c r="I16" s="27"/>
      <c r="J16" s="27"/>
      <c r="K16" s="27"/>
      <c r="L16" s="27"/>
      <c r="M16" s="167">
        <f t="shared" si="0"/>
        <v>0</v>
      </c>
    </row>
    <row r="17" spans="1:13" ht="13" x14ac:dyDescent="0.3">
      <c r="A17" s="121" t="s">
        <v>166</v>
      </c>
      <c r="F17" s="126"/>
      <c r="H17" s="167"/>
      <c r="I17" s="167"/>
      <c r="J17" s="167"/>
      <c r="K17" s="167"/>
      <c r="L17" s="167"/>
      <c r="M17" s="167"/>
    </row>
    <row r="18" spans="1:13" x14ac:dyDescent="0.25">
      <c r="A18" s="104">
        <v>463131</v>
      </c>
      <c r="B18" t="s">
        <v>167</v>
      </c>
      <c r="F18" s="93">
        <f>+H18+I18+K18</f>
        <v>0</v>
      </c>
      <c r="H18" s="27"/>
      <c r="I18" s="27"/>
      <c r="J18" s="167"/>
      <c r="K18" s="27"/>
      <c r="L18" s="167"/>
      <c r="M18" s="167">
        <f t="shared" si="0"/>
        <v>0</v>
      </c>
    </row>
    <row r="19" spans="1:13" x14ac:dyDescent="0.25">
      <c r="A19" s="104">
        <v>463132</v>
      </c>
      <c r="B19" t="s">
        <v>93</v>
      </c>
      <c r="F19" s="93">
        <f>+H19+I19+K19</f>
        <v>0</v>
      </c>
      <c r="H19" s="27"/>
      <c r="I19" s="27"/>
      <c r="J19" s="167"/>
      <c r="K19" s="27"/>
      <c r="L19" s="167"/>
      <c r="M19" s="167">
        <f t="shared" si="0"/>
        <v>0</v>
      </c>
    </row>
    <row r="20" spans="1:13" ht="13" x14ac:dyDescent="0.3">
      <c r="A20" s="121" t="s">
        <v>152</v>
      </c>
      <c r="F20" s="126"/>
      <c r="H20" s="167"/>
      <c r="I20" s="167"/>
      <c r="J20" s="167"/>
      <c r="K20" s="167"/>
      <c r="L20" s="167"/>
      <c r="M20" s="167"/>
    </row>
    <row r="21" spans="1:13" x14ac:dyDescent="0.25">
      <c r="A21" s="104">
        <v>463122</v>
      </c>
      <c r="B21" s="110" t="s">
        <v>210</v>
      </c>
      <c r="F21" s="93">
        <f>+H21+I21+J21+K21</f>
        <v>0</v>
      </c>
      <c r="H21" s="27"/>
      <c r="I21" s="27"/>
      <c r="J21" s="27"/>
      <c r="K21" s="27"/>
      <c r="L21" s="167"/>
      <c r="M21" s="167">
        <f t="shared" si="0"/>
        <v>0</v>
      </c>
    </row>
    <row r="22" spans="1:13" x14ac:dyDescent="0.25">
      <c r="A22" s="104">
        <v>463123</v>
      </c>
      <c r="B22" s="110" t="s">
        <v>211</v>
      </c>
      <c r="E22" s="132"/>
      <c r="F22" s="93">
        <f>+H22+I22+J22+K22</f>
        <v>0</v>
      </c>
      <c r="H22" s="27"/>
      <c r="I22" s="27"/>
      <c r="J22" s="27"/>
      <c r="K22" s="27"/>
      <c r="L22" s="167"/>
      <c r="M22" s="167">
        <f t="shared" si="0"/>
        <v>0</v>
      </c>
    </row>
    <row r="23" spans="1:13" ht="13" x14ac:dyDescent="0.3">
      <c r="A23" s="133" t="s">
        <v>95</v>
      </c>
      <c r="B23" s="110"/>
      <c r="E23" s="132"/>
      <c r="F23" s="126"/>
      <c r="H23" s="167"/>
      <c r="I23" s="167"/>
      <c r="J23" s="167"/>
      <c r="K23" s="167"/>
      <c r="L23" s="167"/>
      <c r="M23" s="167"/>
    </row>
    <row r="24" spans="1:13" x14ac:dyDescent="0.25">
      <c r="A24" s="104">
        <v>463121</v>
      </c>
      <c r="B24" t="s">
        <v>151</v>
      </c>
      <c r="E24" s="132"/>
      <c r="F24" s="93">
        <f>+H24+I24+J24+K24+L24</f>
        <v>0</v>
      </c>
      <c r="H24" s="27"/>
      <c r="I24" s="27"/>
      <c r="J24" s="27"/>
      <c r="K24" s="27"/>
      <c r="L24" s="27"/>
      <c r="M24" s="167">
        <f t="shared" si="0"/>
        <v>0</v>
      </c>
    </row>
    <row r="25" spans="1:13" ht="13" x14ac:dyDescent="0.3">
      <c r="A25" s="133" t="s">
        <v>96</v>
      </c>
      <c r="B25" s="110"/>
      <c r="E25" s="132"/>
      <c r="F25" s="126"/>
      <c r="H25" s="167"/>
      <c r="I25" s="167"/>
      <c r="J25" s="167"/>
      <c r="K25" s="167"/>
      <c r="L25" s="167"/>
      <c r="M25" s="167"/>
    </row>
    <row r="26" spans="1:13" x14ac:dyDescent="0.25">
      <c r="A26" s="104">
        <v>463171</v>
      </c>
      <c r="B26" t="s">
        <v>156</v>
      </c>
      <c r="F26" s="93">
        <f>+H26+I26+J26+K26+L26</f>
        <v>0</v>
      </c>
      <c r="H26" s="27"/>
      <c r="I26" s="27"/>
      <c r="J26" s="27"/>
      <c r="K26" s="27"/>
      <c r="L26" s="27"/>
      <c r="M26" s="167">
        <f t="shared" si="0"/>
        <v>0</v>
      </c>
    </row>
    <row r="27" spans="1:13" x14ac:dyDescent="0.25">
      <c r="A27" s="104">
        <v>463172</v>
      </c>
      <c r="B27" t="s">
        <v>157</v>
      </c>
      <c r="F27" s="93">
        <f t="shared" ref="F27:F28" si="1">+H27+I27+J27+K27+L27</f>
        <v>0</v>
      </c>
      <c r="H27" s="27"/>
      <c r="I27" s="27"/>
      <c r="J27" s="27"/>
      <c r="K27" s="27"/>
      <c r="L27" s="27"/>
      <c r="M27" s="167">
        <f t="shared" si="0"/>
        <v>0</v>
      </c>
    </row>
    <row r="28" spans="1:13" x14ac:dyDescent="0.25">
      <c r="A28" s="104">
        <v>463173</v>
      </c>
      <c r="B28" t="s">
        <v>158</v>
      </c>
      <c r="F28" s="93">
        <f t="shared" si="1"/>
        <v>0</v>
      </c>
      <c r="H28" s="27"/>
      <c r="I28" s="27"/>
      <c r="J28" s="27"/>
      <c r="K28" s="27"/>
      <c r="L28" s="27"/>
      <c r="M28" s="167">
        <f t="shared" si="0"/>
        <v>0</v>
      </c>
    </row>
    <row r="29" spans="1:13" ht="13" x14ac:dyDescent="0.3">
      <c r="A29" s="121" t="s">
        <v>97</v>
      </c>
      <c r="B29" s="110"/>
      <c r="F29" s="126"/>
      <c r="H29" s="167"/>
      <c r="I29" s="167"/>
      <c r="J29" s="167"/>
      <c r="K29" s="167"/>
      <c r="L29" s="167"/>
      <c r="M29" s="167"/>
    </row>
    <row r="30" spans="1:13" x14ac:dyDescent="0.25">
      <c r="A30" s="104">
        <v>463142</v>
      </c>
      <c r="B30" s="110" t="s">
        <v>97</v>
      </c>
      <c r="F30" s="93">
        <f>+I30</f>
        <v>0</v>
      </c>
      <c r="H30" s="167"/>
      <c r="I30" s="27"/>
      <c r="J30" s="167"/>
      <c r="K30" s="167"/>
      <c r="L30" s="167"/>
      <c r="M30" s="167">
        <f t="shared" si="0"/>
        <v>0</v>
      </c>
    </row>
    <row r="31" spans="1:13" ht="13" x14ac:dyDescent="0.3">
      <c r="A31" s="121" t="s">
        <v>159</v>
      </c>
      <c r="F31" s="126"/>
      <c r="H31" s="167"/>
      <c r="I31" s="167"/>
      <c r="J31" s="167"/>
      <c r="K31" s="167"/>
      <c r="L31" s="167"/>
      <c r="M31" s="167"/>
    </row>
    <row r="32" spans="1:13" x14ac:dyDescent="0.25">
      <c r="A32" s="104">
        <v>463183</v>
      </c>
      <c r="B32" t="s">
        <v>160</v>
      </c>
      <c r="F32" s="93">
        <f>+H32+I32+J32+K32+L32</f>
        <v>0</v>
      </c>
      <c r="H32" s="27"/>
      <c r="I32" s="27"/>
      <c r="J32" s="27"/>
      <c r="K32" s="27"/>
      <c r="L32" s="27"/>
      <c r="M32" s="167">
        <f t="shared" si="0"/>
        <v>0</v>
      </c>
    </row>
    <row r="33" spans="1:13" x14ac:dyDescent="0.25">
      <c r="A33" s="104">
        <v>463184</v>
      </c>
      <c r="B33" t="s">
        <v>161</v>
      </c>
      <c r="F33" s="93">
        <f t="shared" ref="F33:F34" si="2">+H33+I33+J33+K33+L33</f>
        <v>0</v>
      </c>
      <c r="H33" s="27"/>
      <c r="I33" s="27"/>
      <c r="J33" s="27"/>
      <c r="K33" s="27"/>
      <c r="L33" s="27"/>
      <c r="M33" s="167">
        <f t="shared" si="0"/>
        <v>0</v>
      </c>
    </row>
    <row r="34" spans="1:13" x14ac:dyDescent="0.25">
      <c r="A34" s="104">
        <v>463185</v>
      </c>
      <c r="B34" t="s">
        <v>162</v>
      </c>
      <c r="F34" s="93">
        <f t="shared" si="2"/>
        <v>0</v>
      </c>
      <c r="H34" s="27"/>
      <c r="I34" s="27"/>
      <c r="J34" s="27"/>
      <c r="K34" s="27"/>
      <c r="L34" s="27"/>
      <c r="M34" s="167">
        <f t="shared" si="0"/>
        <v>0</v>
      </c>
    </row>
    <row r="35" spans="1:13" ht="13.5" thickBot="1" x14ac:dyDescent="0.35">
      <c r="A35" s="134" t="s">
        <v>104</v>
      </c>
      <c r="B35" s="135"/>
      <c r="C35" s="135"/>
      <c r="D35" s="135"/>
      <c r="F35" s="126"/>
      <c r="H35" s="167"/>
      <c r="I35" s="167"/>
      <c r="J35" s="167"/>
      <c r="K35" s="167"/>
      <c r="L35" s="167"/>
      <c r="M35" s="167"/>
    </row>
    <row r="36" spans="1:13" ht="13.5" thickTop="1" x14ac:dyDescent="0.3">
      <c r="A36" s="10" t="s">
        <v>100</v>
      </c>
      <c r="B36" s="110"/>
      <c r="F36" s="126"/>
      <c r="H36" s="167"/>
      <c r="I36" s="167"/>
      <c r="J36" s="167"/>
      <c r="K36" s="167"/>
      <c r="L36" s="167"/>
      <c r="M36" s="167"/>
    </row>
    <row r="37" spans="1:13" x14ac:dyDescent="0.25">
      <c r="A37" s="104">
        <v>451100</v>
      </c>
      <c r="B37" s="110" t="s">
        <v>212</v>
      </c>
      <c r="F37" s="93">
        <f t="shared" ref="F37" si="3">+H37+I37+J37+K37+L37</f>
        <v>0</v>
      </c>
      <c r="H37" s="27"/>
      <c r="I37" s="27"/>
      <c r="J37" s="27"/>
      <c r="K37" s="27"/>
      <c r="L37" s="27"/>
      <c r="M37" s="167">
        <f t="shared" si="0"/>
        <v>0</v>
      </c>
    </row>
    <row r="38" spans="1:13" ht="13" x14ac:dyDescent="0.3">
      <c r="A38" s="10" t="s">
        <v>101</v>
      </c>
      <c r="C38" s="110"/>
      <c r="D38" s="110"/>
      <c r="F38" s="126"/>
      <c r="H38" s="167"/>
      <c r="I38" s="167"/>
      <c r="J38" s="167"/>
      <c r="K38" s="167"/>
      <c r="L38" s="167"/>
      <c r="M38" s="167"/>
    </row>
    <row r="39" spans="1:13" x14ac:dyDescent="0.25">
      <c r="A39" s="104">
        <v>451100</v>
      </c>
      <c r="B39" s="110" t="s">
        <v>212</v>
      </c>
      <c r="F39" s="93">
        <f>+H39+I39+K39</f>
        <v>0</v>
      </c>
      <c r="H39" s="27"/>
      <c r="I39" s="27"/>
      <c r="J39" s="167"/>
      <c r="K39" s="27"/>
      <c r="L39" s="167"/>
      <c r="M39" s="167">
        <f t="shared" si="0"/>
        <v>0</v>
      </c>
    </row>
    <row r="40" spans="1:13" ht="13" x14ac:dyDescent="0.3">
      <c r="A40" s="10" t="s">
        <v>102</v>
      </c>
      <c r="B40" s="110"/>
      <c r="F40" s="126"/>
      <c r="H40" s="202"/>
      <c r="I40" s="202"/>
      <c r="J40" s="202"/>
      <c r="K40" s="202"/>
      <c r="L40" s="167"/>
      <c r="M40" s="167"/>
    </row>
    <row r="41" spans="1:13" x14ac:dyDescent="0.25">
      <c r="A41" s="104">
        <v>463200</v>
      </c>
      <c r="B41" s="110" t="s">
        <v>183</v>
      </c>
      <c r="F41" s="93">
        <f t="shared" ref="F41:F47" si="4">+H41+I41+J41+K41+L41</f>
        <v>0</v>
      </c>
      <c r="H41" s="27"/>
      <c r="I41" s="27"/>
      <c r="J41" s="27"/>
      <c r="K41" s="27"/>
      <c r="L41" s="27"/>
      <c r="M41" s="167">
        <f t="shared" si="0"/>
        <v>0</v>
      </c>
    </row>
    <row r="42" spans="1:13" x14ac:dyDescent="0.25">
      <c r="A42" s="104">
        <v>463400</v>
      </c>
      <c r="B42" s="110" t="s">
        <v>184</v>
      </c>
      <c r="F42" s="93">
        <f t="shared" si="4"/>
        <v>0</v>
      </c>
      <c r="H42" s="27"/>
      <c r="I42" s="27"/>
      <c r="J42" s="27"/>
      <c r="K42" s="27"/>
      <c r="L42" s="27"/>
      <c r="M42" s="167">
        <f t="shared" si="0"/>
        <v>0</v>
      </c>
    </row>
    <row r="43" spans="1:13" x14ac:dyDescent="0.25">
      <c r="A43" s="104">
        <v>463500</v>
      </c>
      <c r="B43" s="110" t="s">
        <v>185</v>
      </c>
      <c r="F43" s="93">
        <f t="shared" si="4"/>
        <v>0</v>
      </c>
      <c r="H43" s="27"/>
      <c r="I43" s="27"/>
      <c r="J43" s="27"/>
      <c r="K43" s="27"/>
      <c r="L43" s="27"/>
      <c r="M43" s="167">
        <f t="shared" si="0"/>
        <v>0</v>
      </c>
    </row>
    <row r="44" spans="1:13" x14ac:dyDescent="0.25">
      <c r="A44" s="104">
        <v>467000</v>
      </c>
      <c r="B44" s="110" t="s">
        <v>213</v>
      </c>
      <c r="F44" s="93">
        <f t="shared" si="4"/>
        <v>0</v>
      </c>
      <c r="H44" s="27"/>
      <c r="I44" s="27"/>
      <c r="J44" s="27"/>
      <c r="K44" s="27"/>
      <c r="L44" s="27"/>
      <c r="M44" s="167">
        <f t="shared" si="0"/>
        <v>0</v>
      </c>
    </row>
    <row r="45" spans="1:13" ht="13" x14ac:dyDescent="0.3">
      <c r="A45" s="10" t="s">
        <v>103</v>
      </c>
      <c r="B45" s="110"/>
      <c r="F45" s="126"/>
      <c r="H45" s="167"/>
      <c r="I45" s="167"/>
      <c r="J45" s="167"/>
      <c r="K45" s="167"/>
      <c r="L45" s="167"/>
      <c r="M45" s="167"/>
    </row>
    <row r="46" spans="1:13" x14ac:dyDescent="0.25">
      <c r="A46" s="166">
        <v>467100</v>
      </c>
      <c r="B46" s="110" t="s">
        <v>214</v>
      </c>
      <c r="C46" s="110"/>
      <c r="D46" s="110"/>
      <c r="F46" s="93">
        <f t="shared" si="4"/>
        <v>0</v>
      </c>
      <c r="H46" s="300"/>
      <c r="I46" s="300"/>
      <c r="J46" s="300"/>
      <c r="K46" s="300"/>
      <c r="L46" s="300"/>
      <c r="M46" s="167">
        <f t="shared" si="0"/>
        <v>0</v>
      </c>
    </row>
    <row r="47" spans="1:13" x14ac:dyDescent="0.25">
      <c r="A47" s="104">
        <v>463191</v>
      </c>
      <c r="B47" s="110" t="s">
        <v>290</v>
      </c>
      <c r="F47" s="93">
        <f t="shared" si="4"/>
        <v>0</v>
      </c>
      <c r="H47" s="27"/>
      <c r="I47" s="27"/>
      <c r="J47" s="27"/>
      <c r="K47" s="27"/>
      <c r="L47" s="27"/>
      <c r="M47" s="167">
        <f t="shared" si="0"/>
        <v>0</v>
      </c>
    </row>
    <row r="48" spans="1:13" ht="13" x14ac:dyDescent="0.3">
      <c r="A48" s="121" t="s">
        <v>65</v>
      </c>
      <c r="F48" s="72">
        <f>SUM(F5:F47)</f>
        <v>0</v>
      </c>
      <c r="G48" s="125"/>
      <c r="H48" s="168">
        <f>SUM(H5:H47)</f>
        <v>0</v>
      </c>
      <c r="I48" s="168">
        <f>SUM(I5:I47)</f>
        <v>0</v>
      </c>
      <c r="J48" s="168">
        <f>SUM(J5:J47)</f>
        <v>0</v>
      </c>
      <c r="K48" s="168">
        <f>SUM(K5:K47)</f>
        <v>0</v>
      </c>
      <c r="L48" s="168">
        <f>SUM(L5:L47)</f>
        <v>0</v>
      </c>
      <c r="M48" s="168">
        <f>F48-SUM(H48:L48)</f>
        <v>0</v>
      </c>
    </row>
    <row r="49" spans="1:13" ht="13" x14ac:dyDescent="0.3">
      <c r="A49" s="123" t="s">
        <v>215</v>
      </c>
      <c r="B49" s="110" t="s">
        <v>216</v>
      </c>
      <c r="F49" s="72">
        <f>'Fichier de contrôle TCT '!C287</f>
        <v>0</v>
      </c>
      <c r="G49" s="125"/>
      <c r="H49" s="167">
        <f>'Fichier de contrôle TCT '!D334</f>
        <v>0</v>
      </c>
      <c r="I49" s="167">
        <f>'Fichier de contrôle TCT '!E334</f>
        <v>0</v>
      </c>
      <c r="J49" s="167">
        <f>'Fichier de contrôle TCT '!F334</f>
        <v>0</v>
      </c>
      <c r="K49" s="167"/>
      <c r="L49" s="167"/>
      <c r="M49" s="138"/>
    </row>
    <row r="50" spans="1:13" ht="13" x14ac:dyDescent="0.3">
      <c r="A50" s="121" t="s">
        <v>123</v>
      </c>
      <c r="F50" s="72">
        <f>F48-F49</f>
        <v>0</v>
      </c>
      <c r="G50" s="125"/>
      <c r="H50" s="168">
        <f>H48-H49</f>
        <v>0</v>
      </c>
      <c r="I50" s="168">
        <f>I48-I49</f>
        <v>0</v>
      </c>
      <c r="J50" s="168">
        <f>J48+K48+L48-J49</f>
        <v>0</v>
      </c>
      <c r="K50" s="168"/>
      <c r="L50" s="168"/>
      <c r="M50" s="138"/>
    </row>
    <row r="52" spans="1:13" x14ac:dyDescent="0.25">
      <c r="A52" s="110"/>
      <c r="B52" s="110"/>
      <c r="C52" s="110"/>
      <c r="D52" s="110"/>
    </row>
    <row r="53" spans="1:13" ht="14" x14ac:dyDescent="0.3">
      <c r="G53" s="176" t="s">
        <v>217</v>
      </c>
      <c r="H53" s="203"/>
      <c r="I53" s="203"/>
      <c r="J53" s="203"/>
      <c r="K53" s="203"/>
      <c r="L53" s="203"/>
      <c r="M53" s="176"/>
    </row>
  </sheetData>
  <mergeCells count="2">
    <mergeCell ref="A3:E3"/>
    <mergeCell ref="A1:E1"/>
  </mergeCells>
  <phoneticPr fontId="21" type="noConversion"/>
  <pageMargins left="0.7" right="0.7" top="0.75" bottom="0.75" header="0.3" footer="0.3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0"/>
  <sheetViews>
    <sheetView showGridLines="0" zoomScaleNormal="100" workbookViewId="0">
      <selection activeCell="B8" sqref="B8"/>
    </sheetView>
  </sheetViews>
  <sheetFormatPr baseColWidth="10" defaultColWidth="11.54296875" defaultRowHeight="12.5" x14ac:dyDescent="0.25"/>
  <cols>
    <col min="1" max="1" width="13.1796875" style="160" customWidth="1"/>
    <col min="2" max="2" width="46.54296875" style="160" customWidth="1"/>
    <col min="3" max="3" width="50.54296875" style="160" customWidth="1"/>
    <col min="4" max="4" width="17.81640625" style="170" customWidth="1"/>
    <col min="5" max="5" width="13" style="160" customWidth="1"/>
    <col min="6" max="16384" width="11.54296875" style="160"/>
  </cols>
  <sheetData>
    <row r="1" spans="1:5" ht="15.5" x14ac:dyDescent="0.35">
      <c r="A1" s="361" t="s">
        <v>218</v>
      </c>
      <c r="B1" s="361"/>
      <c r="C1" s="194"/>
      <c r="D1" s="164">
        <v>2025</v>
      </c>
    </row>
    <row r="2" spans="1:5" ht="13" thickBot="1" x14ac:dyDescent="0.3"/>
    <row r="3" spans="1:5" ht="12.75" customHeight="1" x14ac:dyDescent="0.3">
      <c r="A3" s="362" t="s">
        <v>339</v>
      </c>
      <c r="B3" s="355" t="s">
        <v>250</v>
      </c>
      <c r="C3" s="219"/>
      <c r="D3" s="358" t="s">
        <v>221</v>
      </c>
      <c r="E3" s="352" t="s">
        <v>338</v>
      </c>
    </row>
    <row r="4" spans="1:5" x14ac:dyDescent="0.25">
      <c r="A4" s="363"/>
      <c r="B4" s="356"/>
      <c r="C4" s="220"/>
      <c r="D4" s="359"/>
      <c r="E4" s="353"/>
    </row>
    <row r="5" spans="1:5" ht="13" thickBot="1" x14ac:dyDescent="0.3">
      <c r="A5" s="364"/>
      <c r="B5" s="357"/>
      <c r="C5" s="221"/>
      <c r="D5" s="360"/>
      <c r="E5" s="354"/>
    </row>
    <row r="6" spans="1:5" ht="13" x14ac:dyDescent="0.3">
      <c r="A6" s="229">
        <v>463100</v>
      </c>
      <c r="B6" s="230"/>
      <c r="C6" s="293" t="s">
        <v>254</v>
      </c>
      <c r="D6" s="231"/>
      <c r="E6" s="232" t="s">
        <v>251</v>
      </c>
    </row>
    <row r="7" spans="1:5" x14ac:dyDescent="0.25">
      <c r="A7" s="224"/>
      <c r="B7" s="171"/>
      <c r="C7" s="292"/>
      <c r="D7" s="172"/>
      <c r="E7" s="222"/>
    </row>
    <row r="8" spans="1:5" ht="13" x14ac:dyDescent="0.3">
      <c r="A8" s="223">
        <v>463100</v>
      </c>
      <c r="B8" s="171"/>
      <c r="C8" s="233" t="s">
        <v>255</v>
      </c>
      <c r="D8" s="172"/>
      <c r="E8" s="214" t="s">
        <v>252</v>
      </c>
    </row>
    <row r="9" spans="1:5" x14ac:dyDescent="0.25">
      <c r="A9" s="224"/>
      <c r="B9" s="171"/>
      <c r="C9" s="292"/>
      <c r="D9" s="172"/>
      <c r="E9" s="222"/>
    </row>
    <row r="10" spans="1:5" ht="13" x14ac:dyDescent="0.3">
      <c r="A10" s="223">
        <v>463100</v>
      </c>
      <c r="B10" s="171"/>
      <c r="C10" s="233" t="s">
        <v>165</v>
      </c>
      <c r="D10" s="172"/>
      <c r="E10" s="214" t="s">
        <v>253</v>
      </c>
    </row>
    <row r="11" spans="1:5" x14ac:dyDescent="0.25">
      <c r="A11" s="224"/>
      <c r="B11" s="171"/>
      <c r="C11" s="171"/>
      <c r="D11" s="172"/>
      <c r="E11" s="222"/>
    </row>
    <row r="12" spans="1:5" ht="13" x14ac:dyDescent="0.3">
      <c r="A12" s="223">
        <v>463100</v>
      </c>
      <c r="B12" s="171"/>
      <c r="C12" s="171"/>
      <c r="D12" s="172"/>
      <c r="E12" s="214" t="s">
        <v>253</v>
      </c>
    </row>
    <row r="13" spans="1:5" ht="13" thickBot="1" x14ac:dyDescent="0.3">
      <c r="A13" s="228"/>
      <c r="B13" s="215"/>
      <c r="C13" s="215"/>
      <c r="D13" s="216"/>
      <c r="E13" s="217"/>
    </row>
    <row r="14" spans="1:5" ht="13" x14ac:dyDescent="0.3">
      <c r="A14" s="164" t="s">
        <v>65</v>
      </c>
      <c r="D14" s="169">
        <f>SUM(D6:D13)</f>
        <v>0</v>
      </c>
    </row>
    <row r="15" spans="1:5" ht="13" x14ac:dyDescent="0.3">
      <c r="A15" s="162" t="s">
        <v>215</v>
      </c>
      <c r="D15" s="169">
        <f>Ventilations!F13+Ventilations!F14</f>
        <v>0</v>
      </c>
    </row>
    <row r="16" spans="1:5" ht="13" x14ac:dyDescent="0.3">
      <c r="A16" s="164" t="s">
        <v>123</v>
      </c>
      <c r="D16" s="169">
        <f>D14-D15</f>
        <v>0</v>
      </c>
    </row>
    <row r="18" spans="1:5" ht="13" thickBot="1" x14ac:dyDescent="0.3"/>
    <row r="19" spans="1:5" x14ac:dyDescent="0.25">
      <c r="A19" s="362" t="s">
        <v>339</v>
      </c>
      <c r="B19" s="355" t="s">
        <v>220</v>
      </c>
      <c r="C19" s="355" t="s">
        <v>268</v>
      </c>
      <c r="D19" s="358" t="s">
        <v>221</v>
      </c>
      <c r="E19" s="352" t="s">
        <v>338</v>
      </c>
    </row>
    <row r="20" spans="1:5" x14ac:dyDescent="0.25">
      <c r="A20" s="363"/>
      <c r="B20" s="356"/>
      <c r="C20" s="356"/>
      <c r="D20" s="359"/>
      <c r="E20" s="353"/>
    </row>
    <row r="21" spans="1:5" ht="13" thickBot="1" x14ac:dyDescent="0.3">
      <c r="A21" s="364"/>
      <c r="B21" s="357"/>
      <c r="C21" s="357"/>
      <c r="D21" s="360"/>
      <c r="E21" s="354"/>
    </row>
    <row r="22" spans="1:5" ht="13.5" customHeight="1" x14ac:dyDescent="0.3">
      <c r="A22" s="223">
        <v>463155</v>
      </c>
      <c r="B22" s="211"/>
      <c r="C22" s="211"/>
      <c r="D22" s="172"/>
      <c r="E22" s="214" t="s">
        <v>222</v>
      </c>
    </row>
    <row r="23" spans="1:5" x14ac:dyDescent="0.25">
      <c r="A23" s="224"/>
      <c r="B23" s="171"/>
      <c r="C23" s="171"/>
      <c r="D23" s="172"/>
      <c r="E23" s="222"/>
    </row>
    <row r="24" spans="1:5" ht="13" x14ac:dyDescent="0.3">
      <c r="A24" s="223">
        <v>463155</v>
      </c>
      <c r="B24" s="171"/>
      <c r="C24" s="171"/>
      <c r="D24" s="172"/>
      <c r="E24" s="214" t="s">
        <v>222</v>
      </c>
    </row>
    <row r="25" spans="1:5" x14ac:dyDescent="0.25">
      <c r="A25" s="224"/>
      <c r="B25" s="171"/>
      <c r="C25" s="171"/>
      <c r="D25" s="172"/>
      <c r="E25" s="222"/>
    </row>
    <row r="26" spans="1:5" ht="13" x14ac:dyDescent="0.3">
      <c r="A26" s="223">
        <v>463155</v>
      </c>
      <c r="B26" s="171"/>
      <c r="C26" s="171"/>
      <c r="D26" s="172"/>
      <c r="E26" s="214" t="s">
        <v>222</v>
      </c>
    </row>
    <row r="27" spans="1:5" x14ac:dyDescent="0.25">
      <c r="A27" s="224"/>
      <c r="B27" s="171"/>
      <c r="C27" s="171"/>
      <c r="D27" s="172"/>
      <c r="E27" s="222"/>
    </row>
    <row r="28" spans="1:5" ht="13" x14ac:dyDescent="0.3">
      <c r="A28" s="223">
        <v>463155</v>
      </c>
      <c r="B28" s="171"/>
      <c r="C28" s="171"/>
      <c r="D28" s="172"/>
      <c r="E28" s="214" t="s">
        <v>222</v>
      </c>
    </row>
    <row r="29" spans="1:5" ht="13.5" thickBot="1" x14ac:dyDescent="0.3">
      <c r="A29" s="225"/>
      <c r="B29" s="215"/>
      <c r="C29" s="215"/>
      <c r="D29" s="216"/>
      <c r="E29" s="217"/>
    </row>
    <row r="30" spans="1:5" ht="13" x14ac:dyDescent="0.3">
      <c r="A30" s="164" t="s">
        <v>65</v>
      </c>
      <c r="D30" s="169">
        <f>SUM(D22:D29)</f>
        <v>0</v>
      </c>
    </row>
    <row r="31" spans="1:5" ht="13" x14ac:dyDescent="0.3">
      <c r="A31" s="162" t="s">
        <v>215</v>
      </c>
      <c r="D31" s="169">
        <f>Ventilations!F16</f>
        <v>0</v>
      </c>
    </row>
    <row r="32" spans="1:5" ht="13" x14ac:dyDescent="0.3">
      <c r="A32" s="164" t="s">
        <v>123</v>
      </c>
      <c r="D32" s="169">
        <f>D30-D31</f>
        <v>0</v>
      </c>
    </row>
    <row r="33" spans="1:5" x14ac:dyDescent="0.25">
      <c r="A33" s="163"/>
    </row>
    <row r="34" spans="1:5" ht="13" x14ac:dyDescent="0.3">
      <c r="A34" s="165"/>
    </row>
    <row r="35" spans="1:5" ht="13" thickBot="1" x14ac:dyDescent="0.3">
      <c r="A35" s="163"/>
    </row>
    <row r="36" spans="1:5" x14ac:dyDescent="0.25">
      <c r="A36" s="352" t="s">
        <v>339</v>
      </c>
      <c r="B36" s="355" t="s">
        <v>223</v>
      </c>
      <c r="C36" s="355" t="s">
        <v>269</v>
      </c>
      <c r="D36" s="358" t="s">
        <v>221</v>
      </c>
      <c r="E36" s="352" t="s">
        <v>338</v>
      </c>
    </row>
    <row r="37" spans="1:5" x14ac:dyDescent="0.25">
      <c r="A37" s="353"/>
      <c r="B37" s="356"/>
      <c r="C37" s="356"/>
      <c r="D37" s="359"/>
      <c r="E37" s="353"/>
    </row>
    <row r="38" spans="1:5" ht="13" thickBot="1" x14ac:dyDescent="0.3">
      <c r="A38" s="354"/>
      <c r="B38" s="357"/>
      <c r="C38" s="357"/>
      <c r="D38" s="360"/>
      <c r="E38" s="354"/>
    </row>
    <row r="39" spans="1:5" ht="13" x14ac:dyDescent="0.3">
      <c r="A39" s="226">
        <v>463131</v>
      </c>
      <c r="B39" s="211"/>
      <c r="C39" s="211"/>
      <c r="D39" s="212"/>
      <c r="E39" s="213" t="s">
        <v>224</v>
      </c>
    </row>
    <row r="40" spans="1:5" ht="13" x14ac:dyDescent="0.3">
      <c r="A40" s="224"/>
      <c r="B40" s="171"/>
      <c r="C40" s="171"/>
      <c r="D40" s="172"/>
      <c r="E40" s="214"/>
    </row>
    <row r="41" spans="1:5" ht="13" x14ac:dyDescent="0.3">
      <c r="A41" s="223">
        <v>463131</v>
      </c>
      <c r="B41" s="171"/>
      <c r="C41" s="171"/>
      <c r="D41" s="172"/>
      <c r="E41" s="214" t="s">
        <v>224</v>
      </c>
    </row>
    <row r="42" spans="1:5" ht="13" x14ac:dyDescent="0.3">
      <c r="A42" s="224"/>
      <c r="B42" s="171"/>
      <c r="C42" s="171"/>
      <c r="D42" s="172"/>
      <c r="E42" s="214"/>
    </row>
    <row r="43" spans="1:5" ht="13" x14ac:dyDescent="0.3">
      <c r="A43" s="223">
        <v>463131</v>
      </c>
      <c r="B43" s="171"/>
      <c r="C43" s="171"/>
      <c r="D43" s="172"/>
      <c r="E43" s="214" t="s">
        <v>224</v>
      </c>
    </row>
    <row r="44" spans="1:5" ht="13" x14ac:dyDescent="0.3">
      <c r="A44" s="224"/>
      <c r="B44" s="171"/>
      <c r="C44" s="171"/>
      <c r="D44" s="172"/>
      <c r="E44" s="214"/>
    </row>
    <row r="45" spans="1:5" ht="13" x14ac:dyDescent="0.3">
      <c r="A45" s="223">
        <v>463131</v>
      </c>
      <c r="B45" s="171"/>
      <c r="C45" s="171"/>
      <c r="D45" s="172"/>
      <c r="E45" s="214" t="s">
        <v>224</v>
      </c>
    </row>
    <row r="46" spans="1:5" ht="13" x14ac:dyDescent="0.3">
      <c r="A46" s="224"/>
      <c r="B46" s="171"/>
      <c r="C46" s="171"/>
      <c r="D46" s="172"/>
      <c r="E46" s="214"/>
    </row>
    <row r="47" spans="1:5" ht="13" x14ac:dyDescent="0.3">
      <c r="A47" s="223">
        <v>463131</v>
      </c>
      <c r="B47" s="171"/>
      <c r="C47" s="171"/>
      <c r="D47" s="172"/>
      <c r="E47" s="214" t="s">
        <v>224</v>
      </c>
    </row>
    <row r="48" spans="1:5" ht="13" x14ac:dyDescent="0.3">
      <c r="A48" s="224"/>
      <c r="B48" s="171"/>
      <c r="C48" s="171"/>
      <c r="D48" s="172"/>
      <c r="E48" s="214"/>
    </row>
    <row r="49" spans="1:5" ht="13" x14ac:dyDescent="0.3">
      <c r="A49" s="223">
        <v>463131</v>
      </c>
      <c r="B49" s="171"/>
      <c r="C49" s="171"/>
      <c r="D49" s="172"/>
      <c r="E49" s="214" t="s">
        <v>224</v>
      </c>
    </row>
    <row r="50" spans="1:5" ht="13" x14ac:dyDescent="0.3">
      <c r="A50" s="224"/>
      <c r="B50" s="171"/>
      <c r="C50" s="171"/>
      <c r="D50" s="172"/>
      <c r="E50" s="214"/>
    </row>
    <row r="51" spans="1:5" ht="13" x14ac:dyDescent="0.3">
      <c r="A51" s="223">
        <v>463131</v>
      </c>
      <c r="B51" s="171"/>
      <c r="C51" s="171"/>
      <c r="D51" s="172"/>
      <c r="E51" s="214" t="s">
        <v>224</v>
      </c>
    </row>
    <row r="52" spans="1:5" ht="13.5" thickBot="1" x14ac:dyDescent="0.3">
      <c r="A52" s="225"/>
      <c r="B52" s="215"/>
      <c r="C52" s="215"/>
      <c r="D52" s="216"/>
      <c r="E52" s="217"/>
    </row>
    <row r="53" spans="1:5" ht="13" x14ac:dyDescent="0.3">
      <c r="A53" s="164" t="s">
        <v>65</v>
      </c>
      <c r="D53" s="169">
        <f>SUM(D39:D52)</f>
        <v>0</v>
      </c>
    </row>
    <row r="54" spans="1:5" ht="13" x14ac:dyDescent="0.3">
      <c r="A54" s="162" t="s">
        <v>215</v>
      </c>
      <c r="D54" s="169">
        <f>Ventilations!F18</f>
        <v>0</v>
      </c>
    </row>
    <row r="55" spans="1:5" ht="13" x14ac:dyDescent="0.3">
      <c r="A55" s="164" t="s">
        <v>123</v>
      </c>
      <c r="D55" s="169">
        <f>D53-D54</f>
        <v>0</v>
      </c>
    </row>
    <row r="56" spans="1:5" x14ac:dyDescent="0.25">
      <c r="A56" s="163"/>
    </row>
    <row r="57" spans="1:5" ht="13" thickBot="1" x14ac:dyDescent="0.3">
      <c r="A57" s="163"/>
    </row>
    <row r="58" spans="1:5" x14ac:dyDescent="0.25">
      <c r="A58" s="352" t="s">
        <v>339</v>
      </c>
      <c r="B58" s="355" t="s">
        <v>225</v>
      </c>
      <c r="C58" s="355" t="s">
        <v>268</v>
      </c>
      <c r="D58" s="358" t="s">
        <v>221</v>
      </c>
      <c r="E58" s="352" t="s">
        <v>338</v>
      </c>
    </row>
    <row r="59" spans="1:5" x14ac:dyDescent="0.25">
      <c r="A59" s="353"/>
      <c r="B59" s="356"/>
      <c r="C59" s="356"/>
      <c r="D59" s="359"/>
      <c r="E59" s="353"/>
    </row>
    <row r="60" spans="1:5" ht="13" thickBot="1" x14ac:dyDescent="0.3">
      <c r="A60" s="354"/>
      <c r="B60" s="357"/>
      <c r="C60" s="357"/>
      <c r="D60" s="360"/>
      <c r="E60" s="354"/>
    </row>
    <row r="61" spans="1:5" ht="13" x14ac:dyDescent="0.3">
      <c r="A61" s="223">
        <v>463132</v>
      </c>
      <c r="B61" s="211"/>
      <c r="C61" s="211"/>
      <c r="D61" s="212"/>
      <c r="E61" s="214" t="s">
        <v>226</v>
      </c>
    </row>
    <row r="62" spans="1:5" ht="13" x14ac:dyDescent="0.3">
      <c r="A62" s="224"/>
      <c r="B62" s="171"/>
      <c r="C62" s="171"/>
      <c r="D62" s="172"/>
      <c r="E62" s="214"/>
    </row>
    <row r="63" spans="1:5" ht="13" x14ac:dyDescent="0.3">
      <c r="A63" s="223">
        <v>463132</v>
      </c>
      <c r="B63" s="171"/>
      <c r="C63" s="171"/>
      <c r="D63" s="172"/>
      <c r="E63" s="214" t="s">
        <v>226</v>
      </c>
    </row>
    <row r="64" spans="1:5" ht="13" x14ac:dyDescent="0.3">
      <c r="A64" s="224"/>
      <c r="B64" s="171"/>
      <c r="C64" s="171"/>
      <c r="D64" s="172"/>
      <c r="E64" s="214"/>
    </row>
    <row r="65" spans="1:5" ht="13" x14ac:dyDescent="0.3">
      <c r="A65" s="223">
        <v>463132</v>
      </c>
      <c r="B65" s="171"/>
      <c r="C65" s="171"/>
      <c r="D65" s="172"/>
      <c r="E65" s="214" t="s">
        <v>226</v>
      </c>
    </row>
    <row r="66" spans="1:5" ht="13.5" thickBot="1" x14ac:dyDescent="0.35">
      <c r="A66" s="228"/>
      <c r="B66" s="215"/>
      <c r="C66" s="215"/>
      <c r="D66" s="216"/>
      <c r="E66" s="218"/>
    </row>
    <row r="67" spans="1:5" ht="13" x14ac:dyDescent="0.3">
      <c r="A67" s="164" t="s">
        <v>65</v>
      </c>
      <c r="D67" s="169">
        <f>SUM(D61:D66)</f>
        <v>0</v>
      </c>
    </row>
    <row r="68" spans="1:5" ht="13" x14ac:dyDescent="0.3">
      <c r="A68" s="162" t="s">
        <v>215</v>
      </c>
      <c r="D68" s="169">
        <f>Ventilations!F19</f>
        <v>0</v>
      </c>
    </row>
    <row r="69" spans="1:5" ht="13" x14ac:dyDescent="0.3">
      <c r="A69" s="164" t="s">
        <v>123</v>
      </c>
      <c r="D69" s="169">
        <f>D67-D68</f>
        <v>0</v>
      </c>
    </row>
    <row r="70" spans="1:5" x14ac:dyDescent="0.25">
      <c r="A70" s="163"/>
    </row>
  </sheetData>
  <mergeCells count="20">
    <mergeCell ref="A1:B1"/>
    <mergeCell ref="B36:B38"/>
    <mergeCell ref="C36:C38"/>
    <mergeCell ref="D36:D38"/>
    <mergeCell ref="E36:E38"/>
    <mergeCell ref="A36:A38"/>
    <mergeCell ref="A19:A21"/>
    <mergeCell ref="A3:A5"/>
    <mergeCell ref="B19:B21"/>
    <mergeCell ref="C19:C21"/>
    <mergeCell ref="D19:D21"/>
    <mergeCell ref="E19:E21"/>
    <mergeCell ref="B3:B5"/>
    <mergeCell ref="D3:D5"/>
    <mergeCell ref="E3:E5"/>
    <mergeCell ref="A58:A60"/>
    <mergeCell ref="B58:B60"/>
    <mergeCell ref="C58:C60"/>
    <mergeCell ref="D58:D60"/>
    <mergeCell ref="E58:E60"/>
  </mergeCells>
  <pageMargins left="0.7" right="0.7" top="0.75" bottom="0.75" header="0.3" footer="0.3"/>
  <pageSetup paperSize="9" orientation="portrait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9"/>
  <sheetViews>
    <sheetView showGridLines="0" workbookViewId="0">
      <selection activeCell="B33" sqref="B33"/>
    </sheetView>
  </sheetViews>
  <sheetFormatPr baseColWidth="10" defaultColWidth="11.453125" defaultRowHeight="12.5" x14ac:dyDescent="0.25"/>
  <cols>
    <col min="1" max="1" width="14.1796875" customWidth="1"/>
    <col min="2" max="2" width="45.81640625" bestFit="1" customWidth="1"/>
    <col min="3" max="3" width="13" customWidth="1"/>
    <col min="4" max="4" width="11.81640625" customWidth="1"/>
  </cols>
  <sheetData>
    <row r="1" spans="1:5" ht="15.5" x14ac:dyDescent="0.35">
      <c r="A1" s="361" t="s">
        <v>227</v>
      </c>
      <c r="B1" s="361"/>
      <c r="C1" s="170"/>
      <c r="D1" s="164">
        <v>2025</v>
      </c>
      <c r="E1" s="160"/>
    </row>
    <row r="2" spans="1:5" ht="13.5" thickBot="1" x14ac:dyDescent="0.35">
      <c r="A2" s="160"/>
      <c r="B2" s="160"/>
      <c r="C2" s="170"/>
      <c r="D2" s="164"/>
      <c r="E2" s="160"/>
    </row>
    <row r="3" spans="1:5" x14ac:dyDescent="0.25">
      <c r="A3" s="352" t="s">
        <v>339</v>
      </c>
      <c r="B3" s="352" t="s">
        <v>342</v>
      </c>
      <c r="C3" s="358" t="s">
        <v>221</v>
      </c>
      <c r="D3" s="352" t="s">
        <v>338</v>
      </c>
      <c r="E3" s="160"/>
    </row>
    <row r="4" spans="1:5" x14ac:dyDescent="0.25">
      <c r="A4" s="353"/>
      <c r="B4" s="353"/>
      <c r="C4" s="359"/>
      <c r="D4" s="353"/>
      <c r="E4" s="160"/>
    </row>
    <row r="5" spans="1:5" ht="13" thickBot="1" x14ac:dyDescent="0.3">
      <c r="A5" s="354"/>
      <c r="B5" s="354"/>
      <c r="C5" s="360"/>
      <c r="D5" s="354"/>
      <c r="E5" s="160"/>
    </row>
    <row r="6" spans="1:5" ht="13" x14ac:dyDescent="0.25">
      <c r="A6" s="229">
        <v>467000</v>
      </c>
      <c r="B6" s="297" t="s">
        <v>228</v>
      </c>
      <c r="C6" s="282"/>
      <c r="D6" s="283" t="s">
        <v>249</v>
      </c>
      <c r="E6" s="160"/>
    </row>
    <row r="7" spans="1:5" ht="13" x14ac:dyDescent="0.25">
      <c r="A7" s="224"/>
      <c r="B7" s="295"/>
      <c r="C7" s="234"/>
      <c r="D7" s="242"/>
      <c r="E7" s="160"/>
    </row>
    <row r="8" spans="1:5" ht="13" x14ac:dyDescent="0.25">
      <c r="A8" s="223">
        <v>467000</v>
      </c>
      <c r="B8" s="295" t="s">
        <v>229</v>
      </c>
      <c r="C8" s="234"/>
      <c r="D8" s="241" t="s">
        <v>249</v>
      </c>
      <c r="E8" s="160"/>
    </row>
    <row r="9" spans="1:5" ht="13" x14ac:dyDescent="0.25">
      <c r="A9" s="224"/>
      <c r="B9" s="295"/>
      <c r="C9" s="234"/>
      <c r="D9" s="242"/>
      <c r="E9" s="160"/>
    </row>
    <row r="10" spans="1:5" ht="13" x14ac:dyDescent="0.25">
      <c r="A10" s="223">
        <v>467000</v>
      </c>
      <c r="B10" s="295" t="s">
        <v>230</v>
      </c>
      <c r="C10" s="234"/>
      <c r="D10" s="241" t="s">
        <v>249</v>
      </c>
      <c r="E10" s="160"/>
    </row>
    <row r="11" spans="1:5" ht="13" x14ac:dyDescent="0.25">
      <c r="A11" s="224"/>
      <c r="B11" s="295"/>
      <c r="C11" s="234"/>
      <c r="D11" s="242"/>
      <c r="E11" s="160"/>
    </row>
    <row r="12" spans="1:5" ht="13" x14ac:dyDescent="0.25">
      <c r="A12" s="223">
        <v>467000</v>
      </c>
      <c r="B12" s="295" t="s">
        <v>231</v>
      </c>
      <c r="C12" s="267"/>
      <c r="D12" s="241" t="s">
        <v>249</v>
      </c>
      <c r="E12" s="183"/>
    </row>
    <row r="13" spans="1:5" ht="13" x14ac:dyDescent="0.25">
      <c r="A13" s="224"/>
      <c r="B13" s="298"/>
      <c r="C13" s="234"/>
      <c r="D13" s="242"/>
      <c r="E13" s="160"/>
    </row>
    <row r="14" spans="1:5" ht="13" x14ac:dyDescent="0.25">
      <c r="A14" s="223">
        <v>467000</v>
      </c>
      <c r="B14" s="295" t="s">
        <v>232</v>
      </c>
      <c r="C14" s="267"/>
      <c r="D14" s="241" t="s">
        <v>249</v>
      </c>
      <c r="E14" s="183"/>
    </row>
    <row r="15" spans="1:5" ht="13" x14ac:dyDescent="0.25">
      <c r="A15" s="264"/>
      <c r="B15" s="295"/>
      <c r="C15" s="267"/>
      <c r="D15" s="242"/>
      <c r="E15" s="183"/>
    </row>
    <row r="16" spans="1:5" ht="13" x14ac:dyDescent="0.25">
      <c r="A16" s="223">
        <v>467000</v>
      </c>
      <c r="B16" s="295" t="s">
        <v>233</v>
      </c>
      <c r="C16" s="267"/>
      <c r="D16" s="241" t="s">
        <v>249</v>
      </c>
      <c r="E16" s="183"/>
    </row>
    <row r="17" spans="1:5" ht="13" x14ac:dyDescent="0.25">
      <c r="A17" s="264"/>
      <c r="B17" s="295"/>
      <c r="C17" s="267"/>
      <c r="D17" s="242"/>
      <c r="E17" s="183"/>
    </row>
    <row r="18" spans="1:5" ht="13" x14ac:dyDescent="0.25">
      <c r="A18" s="223">
        <v>467000</v>
      </c>
      <c r="B18" s="295" t="s">
        <v>234</v>
      </c>
      <c r="C18" s="267"/>
      <c r="D18" s="241" t="s">
        <v>249</v>
      </c>
      <c r="E18" s="183"/>
    </row>
    <row r="19" spans="1:5" ht="13" x14ac:dyDescent="0.25">
      <c r="A19" s="223"/>
      <c r="B19" s="296"/>
      <c r="C19" s="267"/>
      <c r="D19" s="242"/>
      <c r="E19" s="183"/>
    </row>
    <row r="20" spans="1:5" ht="13" x14ac:dyDescent="0.25">
      <c r="A20" s="223">
        <v>467000</v>
      </c>
      <c r="B20" s="292"/>
      <c r="C20" s="267"/>
      <c r="D20" s="241"/>
      <c r="E20" s="183"/>
    </row>
    <row r="21" spans="1:5" ht="13" x14ac:dyDescent="0.25">
      <c r="A21" s="223"/>
      <c r="B21" s="292"/>
      <c r="C21" s="267"/>
      <c r="D21" s="241"/>
      <c r="E21" s="183"/>
    </row>
    <row r="22" spans="1:5" ht="13" x14ac:dyDescent="0.25">
      <c r="A22" s="223">
        <v>467000</v>
      </c>
      <c r="B22" s="292"/>
      <c r="C22" s="234"/>
      <c r="D22" s="241"/>
      <c r="E22" s="160"/>
    </row>
    <row r="23" spans="1:5" ht="13" x14ac:dyDescent="0.25">
      <c r="A23" s="223"/>
      <c r="B23" s="296"/>
      <c r="C23" s="267"/>
      <c r="D23" s="241"/>
      <c r="E23" s="183"/>
    </row>
    <row r="24" spans="1:5" ht="13" x14ac:dyDescent="0.25">
      <c r="A24" s="223">
        <v>467000</v>
      </c>
      <c r="B24" s="296"/>
      <c r="C24" s="267"/>
      <c r="D24" s="241"/>
      <c r="E24" s="183"/>
    </row>
    <row r="25" spans="1:5" ht="13" thickBot="1" x14ac:dyDescent="0.3">
      <c r="A25" s="227"/>
      <c r="B25" s="294"/>
      <c r="C25" s="270"/>
      <c r="D25" s="243"/>
      <c r="E25" s="160"/>
    </row>
    <row r="26" spans="1:5" ht="13" x14ac:dyDescent="0.3">
      <c r="A26" s="164" t="s">
        <v>65</v>
      </c>
      <c r="B26" s="160"/>
      <c r="C26" s="169">
        <f>SUM(C6:C25)</f>
        <v>0</v>
      </c>
      <c r="D26" s="160"/>
      <c r="E26" s="160"/>
    </row>
    <row r="27" spans="1:5" ht="13" x14ac:dyDescent="0.3">
      <c r="A27" s="162" t="s">
        <v>215</v>
      </c>
      <c r="B27" s="160"/>
      <c r="C27" s="169">
        <f>+Ventilations!F21+Ventilations!F22</f>
        <v>0</v>
      </c>
      <c r="D27" s="160"/>
      <c r="E27" s="160"/>
    </row>
    <row r="28" spans="1:5" ht="13" x14ac:dyDescent="0.3">
      <c r="A28" s="164" t="s">
        <v>123</v>
      </c>
      <c r="B28" s="160"/>
      <c r="C28" s="169">
        <f>C26-C27</f>
        <v>0</v>
      </c>
      <c r="D28" s="160"/>
      <c r="E28" s="160"/>
    </row>
    <row r="29" spans="1:5" x14ac:dyDescent="0.25">
      <c r="A29" s="163"/>
      <c r="B29" s="160"/>
      <c r="C29" s="170"/>
      <c r="D29" s="160"/>
      <c r="E29" s="160"/>
    </row>
  </sheetData>
  <mergeCells count="5">
    <mergeCell ref="A1:B1"/>
    <mergeCell ref="A3:A5"/>
    <mergeCell ref="B3:B5"/>
    <mergeCell ref="C3:C5"/>
    <mergeCell ref="D3:D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9"/>
  <sheetViews>
    <sheetView showGridLines="0" workbookViewId="0">
      <selection activeCell="B24" sqref="B24"/>
    </sheetView>
  </sheetViews>
  <sheetFormatPr baseColWidth="10" defaultColWidth="11.54296875" defaultRowHeight="12.5" x14ac:dyDescent="0.25"/>
  <cols>
    <col min="1" max="1" width="13.81640625" style="160" customWidth="1"/>
    <col min="2" max="2" width="46" style="160" customWidth="1"/>
    <col min="3" max="3" width="17.81640625" style="170" customWidth="1"/>
    <col min="4" max="4" width="11.81640625" customWidth="1"/>
    <col min="5" max="16384" width="11.54296875" style="160"/>
  </cols>
  <sheetData>
    <row r="1" spans="1:4" ht="15.5" x14ac:dyDescent="0.35">
      <c r="A1" s="361" t="s">
        <v>235</v>
      </c>
      <c r="B1" s="361"/>
      <c r="C1" s="164">
        <v>2025</v>
      </c>
      <c r="D1" s="160"/>
    </row>
    <row r="2" spans="1:4" ht="13" thickBot="1" x14ac:dyDescent="0.3">
      <c r="D2" s="160"/>
    </row>
    <row r="3" spans="1:4" x14ac:dyDescent="0.25">
      <c r="A3" s="355" t="s">
        <v>219</v>
      </c>
      <c r="B3" s="352" t="s">
        <v>236</v>
      </c>
      <c r="C3" s="365" t="s">
        <v>221</v>
      </c>
      <c r="D3" s="352" t="s">
        <v>338</v>
      </c>
    </row>
    <row r="4" spans="1:4" x14ac:dyDescent="0.25">
      <c r="A4" s="356"/>
      <c r="B4" s="353"/>
      <c r="C4" s="366"/>
      <c r="D4" s="353"/>
    </row>
    <row r="5" spans="1:4" ht="13" thickBot="1" x14ac:dyDescent="0.3">
      <c r="A5" s="357"/>
      <c r="B5" s="354"/>
      <c r="C5" s="367"/>
      <c r="D5" s="354"/>
    </row>
    <row r="6" spans="1:4" ht="13.5" customHeight="1" x14ac:dyDescent="0.25">
      <c r="A6" s="229">
        <v>463183</v>
      </c>
      <c r="B6" s="293"/>
      <c r="C6" s="282"/>
      <c r="D6" s="283" t="s">
        <v>237</v>
      </c>
    </row>
    <row r="7" spans="1:4" x14ac:dyDescent="0.25">
      <c r="A7" s="224"/>
      <c r="B7" s="292"/>
      <c r="C7" s="234"/>
      <c r="D7" s="242"/>
    </row>
    <row r="8" spans="1:4" ht="13" x14ac:dyDescent="0.25">
      <c r="A8" s="223">
        <v>463183</v>
      </c>
      <c r="B8" s="292"/>
      <c r="C8" s="234"/>
      <c r="D8" s="241" t="s">
        <v>237</v>
      </c>
    </row>
    <row r="9" spans="1:4" x14ac:dyDescent="0.25">
      <c r="A9" s="224"/>
      <c r="B9" s="292"/>
      <c r="C9" s="234"/>
      <c r="D9" s="242"/>
    </row>
    <row r="10" spans="1:4" ht="13" x14ac:dyDescent="0.25">
      <c r="A10" s="223">
        <v>463184</v>
      </c>
      <c r="B10" s="292"/>
      <c r="C10" s="234"/>
      <c r="D10" s="241" t="s">
        <v>237</v>
      </c>
    </row>
    <row r="11" spans="1:4" x14ac:dyDescent="0.25">
      <c r="A11" s="224"/>
      <c r="B11" s="292"/>
      <c r="C11" s="234"/>
      <c r="D11" s="242"/>
    </row>
    <row r="12" spans="1:4" ht="13" x14ac:dyDescent="0.25">
      <c r="A12" s="223">
        <v>463184</v>
      </c>
      <c r="B12" s="292"/>
      <c r="C12" s="234"/>
      <c r="D12" s="241" t="s">
        <v>237</v>
      </c>
    </row>
    <row r="13" spans="1:4" x14ac:dyDescent="0.25">
      <c r="A13" s="224"/>
      <c r="B13" s="292"/>
      <c r="C13" s="234"/>
      <c r="D13" s="242"/>
    </row>
    <row r="14" spans="1:4" ht="13" x14ac:dyDescent="0.25">
      <c r="A14" s="223">
        <v>463185</v>
      </c>
      <c r="B14" s="292"/>
      <c r="C14" s="234"/>
      <c r="D14" s="241" t="s">
        <v>237</v>
      </c>
    </row>
    <row r="15" spans="1:4" x14ac:dyDescent="0.25">
      <c r="A15" s="224"/>
      <c r="B15" s="292"/>
      <c r="C15" s="234"/>
      <c r="D15" s="242"/>
    </row>
    <row r="16" spans="1:4" ht="13" x14ac:dyDescent="0.25">
      <c r="A16" s="223">
        <v>463185</v>
      </c>
      <c r="B16" s="292"/>
      <c r="C16" s="234"/>
      <c r="D16" s="241" t="s">
        <v>237</v>
      </c>
    </row>
    <row r="17" spans="1:4" ht="13" thickBot="1" x14ac:dyDescent="0.3">
      <c r="A17" s="228"/>
      <c r="B17" s="294"/>
      <c r="C17" s="270"/>
      <c r="D17" s="243"/>
    </row>
    <row r="18" spans="1:4" ht="13" x14ac:dyDescent="0.3">
      <c r="A18" s="164" t="s">
        <v>65</v>
      </c>
      <c r="C18" s="169">
        <f>SUM(C6:C17)</f>
        <v>0</v>
      </c>
      <c r="D18" s="160"/>
    </row>
    <row r="19" spans="1:4" ht="13" x14ac:dyDescent="0.3">
      <c r="A19" s="162" t="s">
        <v>215</v>
      </c>
      <c r="C19" s="169">
        <f>'Fichier de contrôle TCT '!C305</f>
        <v>0</v>
      </c>
      <c r="D19" s="160"/>
    </row>
    <row r="20" spans="1:4" ht="13" x14ac:dyDescent="0.3">
      <c r="A20" s="164" t="s">
        <v>123</v>
      </c>
      <c r="C20" s="169">
        <f>C18-C19</f>
        <v>0</v>
      </c>
      <c r="D20" s="160"/>
    </row>
    <row r="21" spans="1:4" x14ac:dyDescent="0.25">
      <c r="A21" s="163"/>
      <c r="D21" s="160"/>
    </row>
    <row r="22" spans="1:4" ht="13" x14ac:dyDescent="0.3">
      <c r="A22" s="165"/>
      <c r="D22" s="160"/>
    </row>
    <row r="23" spans="1:4" x14ac:dyDescent="0.25">
      <c r="A23" s="163"/>
      <c r="D23" s="160"/>
    </row>
    <row r="24" spans="1:4" ht="13" x14ac:dyDescent="0.3">
      <c r="A24" s="165"/>
      <c r="D24" s="160"/>
    </row>
    <row r="25" spans="1:4" x14ac:dyDescent="0.25">
      <c r="A25" s="163"/>
      <c r="D25" s="160"/>
    </row>
    <row r="26" spans="1:4" x14ac:dyDescent="0.25">
      <c r="A26" s="163"/>
      <c r="D26" s="160"/>
    </row>
    <row r="27" spans="1:4" x14ac:dyDescent="0.25">
      <c r="A27" s="163"/>
      <c r="D27" s="160"/>
    </row>
    <row r="28" spans="1:4" ht="13" x14ac:dyDescent="0.3">
      <c r="A28" s="162"/>
      <c r="D28" s="160"/>
    </row>
    <row r="29" spans="1:4" x14ac:dyDescent="0.25">
      <c r="A29" s="163"/>
      <c r="D29" s="160"/>
    </row>
    <row r="30" spans="1:4" ht="13" x14ac:dyDescent="0.3">
      <c r="A30" s="162"/>
    </row>
    <row r="31" spans="1:4" x14ac:dyDescent="0.25">
      <c r="A31" s="163"/>
    </row>
    <row r="32" spans="1:4" x14ac:dyDescent="0.25">
      <c r="A32" s="163"/>
    </row>
    <row r="33" spans="1:1" x14ac:dyDescent="0.25">
      <c r="A33" s="163"/>
    </row>
    <row r="34" spans="1:1" ht="13" x14ac:dyDescent="0.3">
      <c r="A34" s="161"/>
    </row>
    <row r="35" spans="1:1" ht="13" x14ac:dyDescent="0.3">
      <c r="A35" s="165"/>
    </row>
    <row r="36" spans="1:1" x14ac:dyDescent="0.25">
      <c r="A36" s="163"/>
    </row>
    <row r="37" spans="1:1" x14ac:dyDescent="0.25">
      <c r="A37" s="163"/>
    </row>
    <row r="38" spans="1:1" x14ac:dyDescent="0.25">
      <c r="A38" s="163"/>
    </row>
    <row r="39" spans="1:1" x14ac:dyDescent="0.25">
      <c r="A39" s="163"/>
    </row>
    <row r="40" spans="1:1" x14ac:dyDescent="0.25">
      <c r="A40" s="163"/>
    </row>
    <row r="41" spans="1:1" x14ac:dyDescent="0.25">
      <c r="A41" s="163"/>
    </row>
    <row r="42" spans="1:1" x14ac:dyDescent="0.25">
      <c r="A42" s="163"/>
    </row>
    <row r="43" spans="1:1" x14ac:dyDescent="0.25">
      <c r="A43" s="163"/>
    </row>
    <row r="44" spans="1:1" x14ac:dyDescent="0.25">
      <c r="A44" s="163"/>
    </row>
    <row r="45" spans="1:1" x14ac:dyDescent="0.25">
      <c r="A45" s="163"/>
    </row>
    <row r="46" spans="1:1" x14ac:dyDescent="0.25">
      <c r="A46" s="163"/>
    </row>
    <row r="47" spans="1:1" x14ac:dyDescent="0.25">
      <c r="A47" s="163"/>
    </row>
    <row r="48" spans="1:1" x14ac:dyDescent="0.25">
      <c r="A48" s="163"/>
    </row>
    <row r="49" spans="1:1" x14ac:dyDescent="0.25">
      <c r="A49" s="163"/>
    </row>
  </sheetData>
  <sheetProtection insertRows="0"/>
  <mergeCells count="5">
    <mergeCell ref="A1:B1"/>
    <mergeCell ref="A3:A5"/>
    <mergeCell ref="B3:B5"/>
    <mergeCell ref="C3:C5"/>
    <mergeCell ref="D3:D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9"/>
  <sheetViews>
    <sheetView showGridLines="0" workbookViewId="0">
      <selection activeCell="B34" sqref="B34"/>
    </sheetView>
  </sheetViews>
  <sheetFormatPr baseColWidth="10" defaultColWidth="11.453125" defaultRowHeight="12.5" x14ac:dyDescent="0.25"/>
  <cols>
    <col min="1" max="1" width="12" customWidth="1"/>
    <col min="2" max="2" width="45.81640625" bestFit="1" customWidth="1"/>
    <col min="3" max="3" width="14" customWidth="1"/>
    <col min="4" max="4" width="35.1796875" customWidth="1"/>
    <col min="5" max="5" width="11.81640625" customWidth="1"/>
  </cols>
  <sheetData>
    <row r="1" spans="1:6" ht="15.5" x14ac:dyDescent="0.35">
      <c r="A1" s="177" t="s">
        <v>238</v>
      </c>
      <c r="B1" s="177"/>
      <c r="C1" s="170"/>
      <c r="D1" s="170"/>
      <c r="E1" s="164">
        <v>2025</v>
      </c>
      <c r="F1" s="160"/>
    </row>
    <row r="2" spans="1:6" ht="13" thickBot="1" x14ac:dyDescent="0.3">
      <c r="A2" s="160"/>
      <c r="B2" s="160"/>
      <c r="C2" s="170"/>
      <c r="D2" s="170"/>
      <c r="E2" s="160"/>
      <c r="F2" s="160"/>
    </row>
    <row r="3" spans="1:6" x14ac:dyDescent="0.25">
      <c r="A3" s="352" t="s">
        <v>339</v>
      </c>
      <c r="B3" s="355" t="s">
        <v>239</v>
      </c>
      <c r="C3" s="358" t="s">
        <v>221</v>
      </c>
      <c r="D3" s="365" t="s">
        <v>341</v>
      </c>
      <c r="E3" s="352" t="s">
        <v>338</v>
      </c>
      <c r="F3" s="160"/>
    </row>
    <row r="4" spans="1:6" x14ac:dyDescent="0.25">
      <c r="A4" s="353"/>
      <c r="B4" s="356"/>
      <c r="C4" s="359"/>
      <c r="D4" s="366"/>
      <c r="E4" s="353"/>
      <c r="F4" s="160"/>
    </row>
    <row r="5" spans="1:6" ht="13" thickBot="1" x14ac:dyDescent="0.3">
      <c r="A5" s="354"/>
      <c r="B5" s="357"/>
      <c r="C5" s="360"/>
      <c r="D5" s="367"/>
      <c r="E5" s="354"/>
      <c r="F5" s="160"/>
    </row>
    <row r="6" spans="1:6" ht="13" x14ac:dyDescent="0.25">
      <c r="A6" s="229">
        <v>451100</v>
      </c>
      <c r="B6" s="290"/>
      <c r="C6" s="282"/>
      <c r="D6" s="282"/>
      <c r="E6" s="273" t="s">
        <v>240</v>
      </c>
      <c r="F6" s="160"/>
    </row>
    <row r="7" spans="1:6" x14ac:dyDescent="0.25">
      <c r="A7" s="224"/>
      <c r="B7" s="265"/>
      <c r="C7" s="234"/>
      <c r="D7" s="234"/>
      <c r="E7" s="274"/>
      <c r="F7" s="160"/>
    </row>
    <row r="8" spans="1:6" ht="13" x14ac:dyDescent="0.25">
      <c r="A8" s="223">
        <v>451100</v>
      </c>
      <c r="B8" s="265"/>
      <c r="C8" s="234"/>
      <c r="D8" s="234"/>
      <c r="E8" s="275" t="s">
        <v>240</v>
      </c>
      <c r="F8" s="160"/>
    </row>
    <row r="9" spans="1:6" x14ac:dyDescent="0.25">
      <c r="A9" s="224"/>
      <c r="B9" s="265"/>
      <c r="C9" s="234"/>
      <c r="D9" s="234"/>
      <c r="E9" s="274"/>
      <c r="F9" s="160"/>
    </row>
    <row r="10" spans="1:6" ht="13" x14ac:dyDescent="0.25">
      <c r="A10" s="223">
        <v>451100</v>
      </c>
      <c r="B10" s="265"/>
      <c r="C10" s="234"/>
      <c r="D10" s="234"/>
      <c r="E10" s="275" t="s">
        <v>240</v>
      </c>
      <c r="F10" s="160"/>
    </row>
    <row r="11" spans="1:6" x14ac:dyDescent="0.25">
      <c r="A11" s="224"/>
      <c r="B11" s="265"/>
      <c r="C11" s="234"/>
      <c r="D11" s="234"/>
      <c r="E11" s="274"/>
      <c r="F11" s="160"/>
    </row>
    <row r="12" spans="1:6" ht="13" x14ac:dyDescent="0.25">
      <c r="A12" s="223">
        <v>451100</v>
      </c>
      <c r="B12" s="266"/>
      <c r="C12" s="267"/>
      <c r="D12" s="267"/>
      <c r="E12" s="275" t="s">
        <v>240</v>
      </c>
      <c r="F12" s="183"/>
    </row>
    <row r="13" spans="1:6" x14ac:dyDescent="0.25">
      <c r="A13" s="224"/>
      <c r="B13" s="265"/>
      <c r="C13" s="234"/>
      <c r="D13" s="234"/>
      <c r="E13" s="274"/>
      <c r="F13" s="160"/>
    </row>
    <row r="14" spans="1:6" ht="13" x14ac:dyDescent="0.25">
      <c r="A14" s="223">
        <v>451100</v>
      </c>
      <c r="B14" s="266"/>
      <c r="C14" s="267"/>
      <c r="D14" s="267"/>
      <c r="E14" s="275" t="s">
        <v>240</v>
      </c>
      <c r="F14" s="183"/>
    </row>
    <row r="15" spans="1:6" x14ac:dyDescent="0.25">
      <c r="A15" s="224"/>
      <c r="B15" s="266"/>
      <c r="C15" s="267"/>
      <c r="D15" s="267"/>
      <c r="E15" s="274"/>
      <c r="F15" s="183"/>
    </row>
    <row r="16" spans="1:6" ht="13" x14ac:dyDescent="0.25">
      <c r="A16" s="223">
        <v>451100</v>
      </c>
      <c r="B16" s="266"/>
      <c r="C16" s="267"/>
      <c r="D16" s="267"/>
      <c r="E16" s="275" t="s">
        <v>240</v>
      </c>
      <c r="F16" s="183"/>
    </row>
    <row r="17" spans="1:6" x14ac:dyDescent="0.25">
      <c r="A17" s="224"/>
      <c r="B17" s="266"/>
      <c r="C17" s="267"/>
      <c r="D17" s="267"/>
      <c r="E17" s="274"/>
      <c r="F17" s="183"/>
    </row>
    <row r="18" spans="1:6" ht="13" x14ac:dyDescent="0.25">
      <c r="A18" s="223">
        <v>451100</v>
      </c>
      <c r="B18" s="266"/>
      <c r="C18" s="267"/>
      <c r="D18" s="267"/>
      <c r="E18" s="275" t="s">
        <v>240</v>
      </c>
      <c r="F18" s="183"/>
    </row>
    <row r="19" spans="1:6" x14ac:dyDescent="0.25">
      <c r="A19" s="224"/>
      <c r="B19" s="266"/>
      <c r="C19" s="267"/>
      <c r="D19" s="267"/>
      <c r="E19" s="274"/>
      <c r="F19" s="183"/>
    </row>
    <row r="20" spans="1:6" ht="13" x14ac:dyDescent="0.25">
      <c r="A20" s="223">
        <v>451100</v>
      </c>
      <c r="B20" s="266"/>
      <c r="C20" s="267"/>
      <c r="D20" s="267"/>
      <c r="E20" s="275" t="s">
        <v>240</v>
      </c>
      <c r="F20" s="183"/>
    </row>
    <row r="21" spans="1:6" x14ac:dyDescent="0.25">
      <c r="A21" s="224"/>
      <c r="B21" s="266"/>
      <c r="C21" s="267"/>
      <c r="D21" s="267"/>
      <c r="E21" s="274"/>
      <c r="F21" s="183"/>
    </row>
    <row r="22" spans="1:6" ht="13" x14ac:dyDescent="0.25">
      <c r="A22" s="223">
        <v>451100</v>
      </c>
      <c r="B22" s="265"/>
      <c r="C22" s="234"/>
      <c r="D22" s="234"/>
      <c r="E22" s="275" t="s">
        <v>240</v>
      </c>
      <c r="F22" s="160"/>
    </row>
    <row r="23" spans="1:6" x14ac:dyDescent="0.25">
      <c r="A23" s="224"/>
      <c r="B23" s="266"/>
      <c r="C23" s="267"/>
      <c r="D23" s="267"/>
      <c r="E23" s="274"/>
      <c r="F23" s="183"/>
    </row>
    <row r="24" spans="1:6" ht="13" x14ac:dyDescent="0.25">
      <c r="A24" s="223">
        <v>451100</v>
      </c>
      <c r="B24" s="266"/>
      <c r="C24" s="267"/>
      <c r="D24" s="267"/>
      <c r="E24" s="275" t="s">
        <v>240</v>
      </c>
      <c r="F24" s="183"/>
    </row>
    <row r="25" spans="1:6" ht="13" thickBot="1" x14ac:dyDescent="0.3">
      <c r="A25" s="228"/>
      <c r="B25" s="269"/>
      <c r="C25" s="270"/>
      <c r="D25" s="270"/>
      <c r="E25" s="291"/>
      <c r="F25" s="160"/>
    </row>
    <row r="26" spans="1:6" ht="13" x14ac:dyDescent="0.3">
      <c r="A26" s="164" t="s">
        <v>65</v>
      </c>
      <c r="B26" s="160"/>
      <c r="C26" s="169">
        <f>SUM(C6:C25)</f>
        <v>0</v>
      </c>
      <c r="D26" s="169"/>
      <c r="E26" s="160"/>
      <c r="F26" s="160"/>
    </row>
    <row r="27" spans="1:6" ht="13" x14ac:dyDescent="0.3">
      <c r="A27" s="162" t="s">
        <v>215</v>
      </c>
      <c r="B27" s="160"/>
      <c r="C27" s="169">
        <f>+Ventilations!F39</f>
        <v>0</v>
      </c>
      <c r="D27" s="169"/>
      <c r="E27" s="160"/>
      <c r="F27" s="160"/>
    </row>
    <row r="28" spans="1:6" ht="13" x14ac:dyDescent="0.3">
      <c r="A28" s="164" t="s">
        <v>123</v>
      </c>
      <c r="B28" s="160"/>
      <c r="C28" s="169">
        <f>C26-C27</f>
        <v>0</v>
      </c>
      <c r="D28" s="169"/>
      <c r="E28" s="160"/>
      <c r="F28" s="160"/>
    </row>
    <row r="29" spans="1:6" x14ac:dyDescent="0.25">
      <c r="A29" s="163"/>
      <c r="B29" s="160"/>
      <c r="C29" s="170"/>
      <c r="D29" s="170"/>
      <c r="E29" s="160"/>
      <c r="F29" s="160"/>
    </row>
  </sheetData>
  <mergeCells count="5">
    <mergeCell ref="A3:A5"/>
    <mergeCell ref="B3:B5"/>
    <mergeCell ref="C3:C5"/>
    <mergeCell ref="D3:D5"/>
    <mergeCell ref="E3:E5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9"/>
  <sheetViews>
    <sheetView showGridLines="0" workbookViewId="0">
      <selection activeCell="D25" sqref="A6:D25"/>
    </sheetView>
  </sheetViews>
  <sheetFormatPr baseColWidth="10" defaultColWidth="11.453125" defaultRowHeight="12.5" x14ac:dyDescent="0.25"/>
  <cols>
    <col min="1" max="1" width="11.81640625" customWidth="1"/>
    <col min="2" max="2" width="45.81640625" bestFit="1" customWidth="1"/>
    <col min="3" max="3" width="13" customWidth="1"/>
    <col min="4" max="4" width="11.81640625" customWidth="1"/>
  </cols>
  <sheetData>
    <row r="1" spans="1:5" ht="15.5" x14ac:dyDescent="0.35">
      <c r="A1" s="177" t="s">
        <v>238</v>
      </c>
      <c r="B1" s="177"/>
      <c r="C1" s="170"/>
      <c r="D1" s="164">
        <v>2025</v>
      </c>
      <c r="E1" s="160"/>
    </row>
    <row r="2" spans="1:5" ht="13" thickBot="1" x14ac:dyDescent="0.3">
      <c r="A2" s="160"/>
      <c r="B2" s="160"/>
      <c r="C2" s="170"/>
      <c r="D2" s="160"/>
      <c r="E2" s="160"/>
    </row>
    <row r="3" spans="1:5" x14ac:dyDescent="0.25">
      <c r="A3" s="352" t="s">
        <v>339</v>
      </c>
      <c r="B3" s="355" t="s">
        <v>102</v>
      </c>
      <c r="C3" s="358" t="s">
        <v>221</v>
      </c>
      <c r="D3" s="352" t="s">
        <v>338</v>
      </c>
      <c r="E3" s="160"/>
    </row>
    <row r="4" spans="1:5" x14ac:dyDescent="0.25">
      <c r="A4" s="353"/>
      <c r="B4" s="356"/>
      <c r="C4" s="359"/>
      <c r="D4" s="353"/>
      <c r="E4" s="160"/>
    </row>
    <row r="5" spans="1:5" ht="13" thickBot="1" x14ac:dyDescent="0.3">
      <c r="A5" s="354"/>
      <c r="B5" s="357"/>
      <c r="C5" s="360"/>
      <c r="D5" s="354"/>
      <c r="E5" s="160"/>
    </row>
    <row r="6" spans="1:5" ht="13" x14ac:dyDescent="0.25">
      <c r="A6" s="229">
        <v>463200</v>
      </c>
      <c r="B6" s="230"/>
      <c r="C6" s="231"/>
      <c r="D6" s="273">
        <v>463200</v>
      </c>
      <c r="E6" s="160"/>
    </row>
    <row r="7" spans="1:5" x14ac:dyDescent="0.25">
      <c r="A7" s="224"/>
      <c r="B7" s="171"/>
      <c r="C7" s="172"/>
      <c r="D7" s="274"/>
      <c r="E7" s="160"/>
    </row>
    <row r="8" spans="1:5" ht="13" x14ac:dyDescent="0.25">
      <c r="A8" s="223">
        <v>463200</v>
      </c>
      <c r="B8" s="171"/>
      <c r="C8" s="172"/>
      <c r="D8" s="275">
        <v>463200</v>
      </c>
      <c r="E8" s="160"/>
    </row>
    <row r="9" spans="1:5" x14ac:dyDescent="0.25">
      <c r="A9" s="224"/>
      <c r="B9" s="171"/>
      <c r="C9" s="172"/>
      <c r="D9" s="274"/>
      <c r="E9" s="160"/>
    </row>
    <row r="10" spans="1:5" ht="13" x14ac:dyDescent="0.25">
      <c r="A10" s="223">
        <v>463400</v>
      </c>
      <c r="B10" s="171"/>
      <c r="C10" s="172"/>
      <c r="D10" s="275">
        <v>463400</v>
      </c>
      <c r="E10" s="160"/>
    </row>
    <row r="11" spans="1:5" x14ac:dyDescent="0.25">
      <c r="A11" s="224"/>
      <c r="B11" s="171"/>
      <c r="C11" s="172"/>
      <c r="D11" s="274"/>
      <c r="E11" s="160"/>
    </row>
    <row r="12" spans="1:5" ht="13" x14ac:dyDescent="0.25">
      <c r="A12" s="223">
        <v>463400</v>
      </c>
      <c r="B12" s="181"/>
      <c r="C12" s="182"/>
      <c r="D12" s="275">
        <v>463400</v>
      </c>
      <c r="E12" s="183"/>
    </row>
    <row r="13" spans="1:5" x14ac:dyDescent="0.25">
      <c r="A13" s="224"/>
      <c r="B13" s="171"/>
      <c r="C13" s="172"/>
      <c r="D13" s="274"/>
      <c r="E13" s="160"/>
    </row>
    <row r="14" spans="1:5" ht="13" x14ac:dyDescent="0.25">
      <c r="A14" s="223">
        <v>463500</v>
      </c>
      <c r="B14" s="181"/>
      <c r="C14" s="182"/>
      <c r="D14" s="275">
        <v>463500</v>
      </c>
      <c r="E14" s="183"/>
    </row>
    <row r="15" spans="1:5" x14ac:dyDescent="0.25">
      <c r="A15" s="264"/>
      <c r="B15" s="181"/>
      <c r="C15" s="182"/>
      <c r="D15" s="276"/>
      <c r="E15" s="183"/>
    </row>
    <row r="16" spans="1:5" ht="13" x14ac:dyDescent="0.25">
      <c r="A16" s="223">
        <v>463500</v>
      </c>
      <c r="B16" s="181"/>
      <c r="C16" s="182"/>
      <c r="D16" s="275">
        <v>463500</v>
      </c>
      <c r="E16" s="183"/>
    </row>
    <row r="17" spans="1:5" x14ac:dyDescent="0.25">
      <c r="A17" s="264"/>
      <c r="B17" s="181"/>
      <c r="C17" s="182"/>
      <c r="D17" s="276"/>
      <c r="E17" s="183"/>
    </row>
    <row r="18" spans="1:5" ht="13" x14ac:dyDescent="0.25">
      <c r="A18" s="223">
        <v>467000</v>
      </c>
      <c r="B18" s="181"/>
      <c r="C18" s="182"/>
      <c r="D18" s="275">
        <v>467000</v>
      </c>
      <c r="E18" s="183"/>
    </row>
    <row r="19" spans="1:5" ht="13" x14ac:dyDescent="0.25">
      <c r="A19" s="223"/>
      <c r="B19" s="181"/>
      <c r="C19" s="182"/>
      <c r="D19" s="275"/>
      <c r="E19" s="183"/>
    </row>
    <row r="20" spans="1:5" ht="13" x14ac:dyDescent="0.25">
      <c r="A20" s="223">
        <v>467000</v>
      </c>
      <c r="B20" s="181"/>
      <c r="C20" s="182"/>
      <c r="D20" s="275">
        <v>467000</v>
      </c>
      <c r="E20" s="183"/>
    </row>
    <row r="21" spans="1:5" ht="13" x14ac:dyDescent="0.25">
      <c r="A21" s="223"/>
      <c r="B21" s="181"/>
      <c r="C21" s="182"/>
      <c r="D21" s="275"/>
      <c r="E21" s="183"/>
    </row>
    <row r="22" spans="1:5" ht="13" x14ac:dyDescent="0.25">
      <c r="A22" s="223">
        <v>467000</v>
      </c>
      <c r="B22" s="171"/>
      <c r="C22" s="172"/>
      <c r="D22" s="275">
        <v>467000</v>
      </c>
      <c r="E22" s="160"/>
    </row>
    <row r="23" spans="1:5" ht="13" x14ac:dyDescent="0.25">
      <c r="A23" s="223"/>
      <c r="B23" s="181"/>
      <c r="C23" s="182"/>
      <c r="D23" s="275"/>
      <c r="E23" s="183"/>
    </row>
    <row r="24" spans="1:5" ht="13" x14ac:dyDescent="0.25">
      <c r="A24" s="223">
        <v>467000</v>
      </c>
      <c r="B24" s="181"/>
      <c r="C24" s="182"/>
      <c r="D24" s="275">
        <v>467000</v>
      </c>
      <c r="E24" s="183"/>
    </row>
    <row r="25" spans="1:5" ht="13" thickBot="1" x14ac:dyDescent="0.3">
      <c r="A25" s="228"/>
      <c r="B25" s="215"/>
      <c r="C25" s="216"/>
      <c r="D25" s="243"/>
      <c r="E25" s="160"/>
    </row>
    <row r="26" spans="1:5" ht="13" x14ac:dyDescent="0.3">
      <c r="A26" s="164" t="s">
        <v>65</v>
      </c>
      <c r="B26" s="160"/>
      <c r="C26" s="169">
        <f>SUM(C6:C25)</f>
        <v>0</v>
      </c>
      <c r="D26" s="160"/>
      <c r="E26" s="160"/>
    </row>
    <row r="27" spans="1:5" ht="13" x14ac:dyDescent="0.3">
      <c r="A27" s="162" t="s">
        <v>215</v>
      </c>
      <c r="B27" s="160"/>
      <c r="C27" s="169">
        <f>+Ventilations!F41+Ventilations!F42+Ventilations!F43+Ventilations!F44</f>
        <v>0</v>
      </c>
      <c r="D27" s="160"/>
      <c r="E27" s="160"/>
    </row>
    <row r="28" spans="1:5" ht="13" x14ac:dyDescent="0.3">
      <c r="A28" s="164" t="s">
        <v>123</v>
      </c>
      <c r="B28" s="160"/>
      <c r="C28" s="169">
        <f>C26-C27</f>
        <v>0</v>
      </c>
      <c r="D28" s="160"/>
      <c r="E28" s="160"/>
    </row>
    <row r="29" spans="1:5" x14ac:dyDescent="0.25">
      <c r="A29" s="163"/>
      <c r="B29" s="160"/>
      <c r="C29" s="170"/>
      <c r="D29" s="160"/>
      <c r="E29" s="160"/>
    </row>
  </sheetData>
  <mergeCells count="4">
    <mergeCell ref="A3:A5"/>
    <mergeCell ref="C3:C5"/>
    <mergeCell ref="D3:D5"/>
    <mergeCell ref="B3:B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0ac581-5b9c-42f3-995e-f403b2022bd8">
      <Terms xmlns="http://schemas.microsoft.com/office/infopath/2007/PartnerControls"/>
    </lcf76f155ced4ddcb4097134ff3c332f>
    <TaxCatchAll xmlns="e239d78c-e930-4e19-80bd-f4b9c274a7b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340481D6F5DC4E8D7AA20BDC6997E8" ma:contentTypeVersion="16" ma:contentTypeDescription="Crée un document." ma:contentTypeScope="" ma:versionID="842472c36182edea3013392171224f1b">
  <xsd:schema xmlns:xsd="http://www.w3.org/2001/XMLSchema" xmlns:xs="http://www.w3.org/2001/XMLSchema" xmlns:p="http://schemas.microsoft.com/office/2006/metadata/properties" xmlns:ns2="b50ac581-5b9c-42f3-995e-f403b2022bd8" xmlns:ns3="e239d78c-e930-4e19-80bd-f4b9c274a7b8" targetNamespace="http://schemas.microsoft.com/office/2006/metadata/properties" ma:root="true" ma:fieldsID="9ab9ffe16cb1898da95f630b23df89e4" ns2:_="" ns3:_="">
    <xsd:import namespace="b50ac581-5b9c-42f3-995e-f403b2022bd8"/>
    <xsd:import namespace="e239d78c-e930-4e19-80bd-f4b9c274a7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0ac581-5b9c-42f3-995e-f403b2022b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0999ce18-071b-4617-993b-4a1e2bf008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9d78c-e930-4e19-80bd-f4b9c274a7b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b1969b8-59b7-4dcb-8871-1f89bf548977}" ma:internalName="TaxCatchAll" ma:showField="CatchAllData" ma:web="e239d78c-e930-4e19-80bd-f4b9c274a7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CA37B0-1984-4EA3-A6B6-77A2A6F225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1C89E3-10C9-44B4-BB03-FC16E6AC217D}">
  <ds:schemaRefs>
    <ds:schemaRef ds:uri="http://schemas.openxmlformats.org/package/2006/metadata/core-properties"/>
    <ds:schemaRef ds:uri="http://purl.org/dc/elements/1.1/"/>
    <ds:schemaRef ds:uri="b50ac581-5b9c-42f3-995e-f403b2022bd8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e239d78c-e930-4e19-80bd-f4b9c274a7b8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B29F618-FBF2-4697-A5C3-7D3522EBCD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0ac581-5b9c-42f3-995e-f403b2022bd8"/>
    <ds:schemaRef ds:uri="e239d78c-e930-4e19-80bd-f4b9c274a7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</vt:i4>
      </vt:variant>
    </vt:vector>
  </HeadingPairs>
  <TitlesOfParts>
    <vt:vector size="14" baseType="lpstr">
      <vt:lpstr>Plan de comptes</vt:lpstr>
      <vt:lpstr>Notes</vt:lpstr>
      <vt:lpstr>Fichier de contrôle TCT </vt:lpstr>
      <vt:lpstr>Ventilations</vt:lpstr>
      <vt:lpstr>Détail ressources sans reçu  </vt:lpstr>
      <vt:lpstr>Détail prest. services candidat</vt:lpstr>
      <vt:lpstr>Détail produits activités annex</vt:lpstr>
      <vt:lpstr>Détail rembrsts prêts candidats</vt:lpstr>
      <vt:lpstr>Détail encaissmts à régulariser</vt:lpstr>
      <vt:lpstr>Détail autres encaissements </vt:lpstr>
      <vt:lpstr>Détail Débours Cpgnes élect</vt:lpstr>
      <vt:lpstr>Détail autres dépenses</vt:lpstr>
      <vt:lpstr>Détail des frais spécifiques  </vt:lpstr>
      <vt:lpstr>Ventilations!Zone_d_impression</vt:lpstr>
    </vt:vector>
  </TitlesOfParts>
  <Manager/>
  <Company>FNP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Tableau de contrôle de trésorerie 2025</dc:title>
  <dc:subject/>
  <dc:creator>CNCCFP;tmb@connexens-audit.com</dc:creator>
  <cp:keywords>TCT;CNCCFP;Mandataire</cp:keywords>
  <dc:description/>
  <cp:lastModifiedBy>Laura SCHWEITZER</cp:lastModifiedBy>
  <cp:revision/>
  <cp:lastPrinted>2023-12-04T15:07:05Z</cp:lastPrinted>
  <dcterms:created xsi:type="dcterms:W3CDTF">2008-12-10T13:52:04Z</dcterms:created>
  <dcterms:modified xsi:type="dcterms:W3CDTF">2026-01-09T13:23:38Z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0x010100D5340481D6F5DC4E8D7AA20BDC6997E8</vt:lpwstr>
  </property>
  <property fmtid="{D5CDD505-2E9C-101B-9397-08002B2CF9AE}" pid="3" name="MediaServiceImageTags">
    <vt:lpwstr/>
  </property>
</Properties>
</file>